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ILESRV\Redirection\ichristodoulou\Desktop\"/>
    </mc:Choice>
  </mc:AlternateContent>
  <bookViews>
    <workbookView xWindow="0" yWindow="0" windowWidth="28800" windowHeight="12300" tabRatio="934"/>
  </bookViews>
  <sheets>
    <sheet name="Instructions" sheetId="1" r:id="rId1"/>
    <sheet name="Part 1 - Contact information" sheetId="2" r:id="rId2"/>
    <sheet name="Part 2 - Details (AT)" sheetId="7" r:id="rId3"/>
    <sheet name="Part 2 - Details (BE)" sheetId="8" r:id="rId4"/>
    <sheet name="Part 2 - Details (BG)" sheetId="12" r:id="rId5"/>
    <sheet name="Part 2 - Details (CZ)" sheetId="15" r:id="rId6"/>
    <sheet name="Part 2 - Details (DE)" sheetId="20" r:id="rId7"/>
    <sheet name="Part 2 - Details (DK)" sheetId="16" r:id="rId8"/>
    <sheet name="Part 2 - Details (EE)" sheetId="17" r:id="rId9"/>
    <sheet name="Part 2 - Details (EL)" sheetId="21" r:id="rId10"/>
    <sheet name="Part 2 - Details (ES)" sheetId="35" r:id="rId11"/>
    <sheet name="Part 2 - Details (FI)" sheetId="18" r:id="rId12"/>
    <sheet name="Part 2 - Details (FR)" sheetId="19" r:id="rId13"/>
    <sheet name="Part 2 - Details (HR)" sheetId="13" r:id="rId14"/>
    <sheet name="Part 2 - Details (HU)" sheetId="22" r:id="rId15"/>
    <sheet name="Part 2 - Details (IE)" sheetId="23" r:id="rId16"/>
    <sheet name="Part 2 - Details (IT)" sheetId="24" r:id="rId17"/>
    <sheet name="Part 2 - Details (LT)" sheetId="26" r:id="rId18"/>
    <sheet name="Part 2 - Details (LU)" sheetId="27" r:id="rId19"/>
    <sheet name="Part 2 - Details (LV)" sheetId="25" r:id="rId20"/>
    <sheet name="Part 2 - Details (MT)" sheetId="28" r:id="rId21"/>
    <sheet name="Part 2 - Details (NL)" sheetId="29" r:id="rId22"/>
    <sheet name="Part 2 - Details (PL)" sheetId="30" r:id="rId23"/>
    <sheet name="Part 2 - Details (PT)" sheetId="31" r:id="rId24"/>
    <sheet name="Part 2 - Details (RO)" sheetId="32" r:id="rId25"/>
    <sheet name="Part 2 - Details (SE)" sheetId="36" r:id="rId26"/>
    <sheet name="Part 2 - Details (SI)" sheetId="34" r:id="rId27"/>
    <sheet name="Part 2 - Details (SK)" sheetId="33" r:id="rId28"/>
    <sheet name="Part 2 - Details (IS)" sheetId="38" r:id="rId29"/>
    <sheet name="Part 2 - Details (LI)" sheetId="37" r:id="rId30"/>
    <sheet name="Part 2 - Details (NO)" sheetId="39" r:id="rId31"/>
    <sheet name="Validation Tests" sheetId="40" r:id="rId32"/>
  </sheets>
  <definedNames>
    <definedName name="AT">'Part 2 - Details (AT)'!$B$82</definedName>
    <definedName name="BE">'Part 2 - Details (BE)'!$B$82</definedName>
    <definedName name="BG">'Part 2 - Details (BG)'!$B$82</definedName>
    <definedName name="ContactInfo">'Part 1 - Contact information'!$B$22</definedName>
    <definedName name="CZ">'Part 2 - Details (CZ)'!$B$82</definedName>
    <definedName name="DE">'Part 2 - Details (DE)'!$B$82</definedName>
    <definedName name="DK">'Part 2 - Details (DK)'!$B$82</definedName>
    <definedName name="EE">'Part 2 - Details (EE)'!$B$82</definedName>
    <definedName name="EL">'Part 2 - Details (EL)'!$B$82</definedName>
    <definedName name="empty_list" localSheetId="0">#REF!</definedName>
    <definedName name="empty_list">#REF!</definedName>
    <definedName name="ES">'Part 2 - Details (ES)'!$B$82</definedName>
    <definedName name="FI">'Part 2 - Details (FI)'!$B$82</definedName>
    <definedName name="FR">'Part 2 - Details (FR)'!$B$82</definedName>
    <definedName name="HR">'Part 2 - Details (HR)'!$B$82</definedName>
    <definedName name="HU">'Part 2 - Details (HU)'!$B$82</definedName>
    <definedName name="IE">'Part 2 - Details (IE)'!$B$82</definedName>
    <definedName name="IS">'Part 2 - Details (IS)'!$B$82</definedName>
    <definedName name="IT">'Part 2 - Details (IT)'!$B$82</definedName>
    <definedName name="LI">'Part 2 - Details (LI)'!$B$82</definedName>
    <definedName name="LT">'Part 2 - Details (LT)'!$B$82</definedName>
    <definedName name="LU">'Part 2 - Details (LU)'!$B$82</definedName>
    <definedName name="LV">'Part 2 - Details (LV)'!$B$82</definedName>
    <definedName name="MR">#REF!</definedName>
    <definedName name="MT">'Part 2 - Details (MT)'!$B$82</definedName>
    <definedName name="NL">'Part 2 - Details (NL)'!$B$82</definedName>
    <definedName name="NO">'Part 2 - Details (NO)'!$B$82</definedName>
    <definedName name="PL">'Part 2 - Details (PL)'!$B$82</definedName>
    <definedName name="_xlnm.Print_Area" localSheetId="0">Instructions!$A$1:$A$16</definedName>
    <definedName name="_xlnm.Print_Area" localSheetId="1">'Part 1 - Contact information'!$A$1:$B$22</definedName>
    <definedName name="_xlnm.Print_Area" localSheetId="2">'Part 2 - Details (AT)'!$A$1:$D$82</definedName>
    <definedName name="_xlnm.Print_Area" localSheetId="3">'Part 2 - Details (BE)'!$A$1:$D$82</definedName>
    <definedName name="_xlnm.Print_Area" localSheetId="4">'Part 2 - Details (BG)'!$A$1:$D$82</definedName>
    <definedName name="_xlnm.Print_Area" localSheetId="5">'Part 2 - Details (CZ)'!$A$1:$D$82</definedName>
    <definedName name="_xlnm.Print_Area" localSheetId="6">'Part 2 - Details (DE)'!$A$1:$D$82</definedName>
    <definedName name="_xlnm.Print_Area" localSheetId="7">'Part 2 - Details (DK)'!$A$1:$D$82</definedName>
    <definedName name="_xlnm.Print_Area" localSheetId="8">'Part 2 - Details (EE)'!$A$1:$D$82</definedName>
    <definedName name="_xlnm.Print_Area" localSheetId="9">'Part 2 - Details (EL)'!$A$1:$D$82</definedName>
    <definedName name="_xlnm.Print_Area" localSheetId="10">'Part 2 - Details (ES)'!$A$1:$D$82</definedName>
    <definedName name="_xlnm.Print_Area" localSheetId="11">'Part 2 - Details (FI)'!$A$1:$D$82</definedName>
    <definedName name="_xlnm.Print_Area" localSheetId="12">'Part 2 - Details (FR)'!$A$1:$D$82</definedName>
    <definedName name="_xlnm.Print_Area" localSheetId="13">'Part 2 - Details (HR)'!$A$1:$D$82</definedName>
    <definedName name="_xlnm.Print_Area" localSheetId="14">'Part 2 - Details (HU)'!$A$1:$D$82</definedName>
    <definedName name="_xlnm.Print_Area" localSheetId="15">'Part 2 - Details (IE)'!$A$1:$D$82</definedName>
    <definedName name="_xlnm.Print_Area" localSheetId="28">'Part 2 - Details (IS)'!$A$1:$D$82</definedName>
    <definedName name="_xlnm.Print_Area" localSheetId="16">'Part 2 - Details (IT)'!$A$1:$D$82</definedName>
    <definedName name="_xlnm.Print_Area" localSheetId="29">'Part 2 - Details (LI)'!$A$1:$D$82</definedName>
    <definedName name="_xlnm.Print_Area" localSheetId="17">'Part 2 - Details (LT)'!$A$1:$D$82</definedName>
    <definedName name="_xlnm.Print_Area" localSheetId="18">'Part 2 - Details (LU)'!$A$1:$D$82</definedName>
    <definedName name="_xlnm.Print_Area" localSheetId="19">'Part 2 - Details (LV)'!$A$1:$D$82</definedName>
    <definedName name="_xlnm.Print_Area" localSheetId="20">'Part 2 - Details (MT)'!$A$1:$D$82</definedName>
    <definedName name="_xlnm.Print_Area" localSheetId="21">'Part 2 - Details (NL)'!$A$1:$D$82</definedName>
    <definedName name="_xlnm.Print_Area" localSheetId="30">'Part 2 - Details (NO)'!$A$1:$D$82</definedName>
    <definedName name="_xlnm.Print_Area" localSheetId="22">'Part 2 - Details (PL)'!$A$1:$D$82</definedName>
    <definedName name="_xlnm.Print_Area" localSheetId="23">'Part 2 - Details (PT)'!$A$1:$D$82</definedName>
    <definedName name="_xlnm.Print_Area" localSheetId="24">'Part 2 - Details (RO)'!$A$1:$D$82</definedName>
    <definedName name="_xlnm.Print_Area" localSheetId="25">'Part 2 - Details (SE)'!$A$1:$D$82</definedName>
    <definedName name="_xlnm.Print_Area" localSheetId="26">'Part 2 - Details (SI)'!$A$1:$D$82</definedName>
    <definedName name="_xlnm.Print_Area" localSheetId="27">'Part 2 - Details (SK)'!$A$1:$D$82</definedName>
    <definedName name="_xlnm.Print_Area" localSheetId="31">'Validation Tests'!$A$1:$C$125</definedName>
    <definedName name="PT">'Part 2 - Details (PT)'!$B$82</definedName>
    <definedName name="RO">'Part 2 - Details (RO)'!$B$82</definedName>
    <definedName name="SE">'Part 2 - Details (SE)'!$B$82</definedName>
    <definedName name="SI">'Part 2 - Details (SI)'!$B$82</definedName>
    <definedName name="SK">'Part 2 - Details (SK)'!$B$82</definedName>
    <definedName name="tick_all" localSheetId="0">#REF!</definedName>
    <definedName name="tick_all">#REF!</definedName>
    <definedName name="tick_list" localSheetId="0">#REF!</definedName>
    <definedName name="tick_list">#REF!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64" i="15" l="1"/>
  <c r="G64" i="15"/>
  <c r="H64" i="15"/>
  <c r="B82" i="39" l="1"/>
  <c r="B82" i="37"/>
  <c r="B82" i="38"/>
  <c r="B82" i="33"/>
  <c r="B82" i="34"/>
  <c r="B82" i="36"/>
  <c r="B82" i="32"/>
  <c r="B82" i="31"/>
  <c r="B82" i="30"/>
  <c r="B82" i="29"/>
  <c r="B82" i="28"/>
  <c r="B82" i="25"/>
  <c r="B82" i="27"/>
  <c r="B82" i="26"/>
  <c r="B82" i="24"/>
  <c r="B82" i="23"/>
  <c r="B82" i="22"/>
  <c r="B82" i="13"/>
  <c r="B82" i="19"/>
  <c r="B82" i="18"/>
  <c r="B82" i="35"/>
  <c r="B82" i="21"/>
  <c r="B82" i="17"/>
  <c r="B82" i="16"/>
  <c r="B82" i="20"/>
  <c r="B82" i="15"/>
  <c r="B82" i="12"/>
  <c r="B82" i="8"/>
  <c r="H79" i="39"/>
  <c r="G79" i="39"/>
  <c r="F79" i="39"/>
  <c r="H78" i="39"/>
  <c r="F78" i="39"/>
  <c r="H77" i="39"/>
  <c r="F77" i="39"/>
  <c r="H76" i="39"/>
  <c r="F76" i="39"/>
  <c r="H75" i="39"/>
  <c r="F75" i="39"/>
  <c r="H74" i="39"/>
  <c r="F74" i="39"/>
  <c r="H73" i="39"/>
  <c r="F73" i="39"/>
  <c r="H72" i="39"/>
  <c r="F72" i="39"/>
  <c r="H71" i="39"/>
  <c r="F71" i="39"/>
  <c r="H70" i="39"/>
  <c r="F70" i="39"/>
  <c r="H69" i="39"/>
  <c r="F69" i="39"/>
  <c r="H68" i="39"/>
  <c r="F68" i="39"/>
  <c r="H67" i="39"/>
  <c r="F67" i="39"/>
  <c r="H66" i="39"/>
  <c r="F66" i="39"/>
  <c r="H65" i="39"/>
  <c r="F65" i="39"/>
  <c r="H64" i="39"/>
  <c r="G64" i="39"/>
  <c r="F64" i="39"/>
  <c r="H61" i="39"/>
  <c r="F61" i="39"/>
  <c r="H60" i="39"/>
  <c r="F60" i="39"/>
  <c r="H59" i="39"/>
  <c r="F59" i="39"/>
  <c r="H58" i="39"/>
  <c r="F58" i="39"/>
  <c r="H57" i="39"/>
  <c r="F57" i="39"/>
  <c r="H56" i="39"/>
  <c r="F56" i="39"/>
  <c r="H55" i="39"/>
  <c r="F55" i="39"/>
  <c r="I50" i="39"/>
  <c r="G50" i="39"/>
  <c r="I49" i="39"/>
  <c r="G49" i="39"/>
  <c r="I48" i="39"/>
  <c r="G48" i="39"/>
  <c r="I47" i="39"/>
  <c r="G47" i="39"/>
  <c r="I46" i="39"/>
  <c r="G46" i="39"/>
  <c r="I45" i="39"/>
  <c r="G45" i="39"/>
  <c r="I44" i="39"/>
  <c r="H44" i="39"/>
  <c r="G44" i="39"/>
  <c r="F44" i="39"/>
  <c r="I43" i="39"/>
  <c r="G43" i="39"/>
  <c r="I42" i="39"/>
  <c r="G42" i="39"/>
  <c r="I41" i="39"/>
  <c r="G41" i="39"/>
  <c r="I40" i="39"/>
  <c r="G40" i="39"/>
  <c r="I39" i="39"/>
  <c r="G39" i="39"/>
  <c r="I38" i="39"/>
  <c r="G38" i="39"/>
  <c r="I37" i="39"/>
  <c r="H37" i="39"/>
  <c r="G37" i="39"/>
  <c r="F37" i="39"/>
  <c r="I36" i="39"/>
  <c r="G36" i="39"/>
  <c r="I35" i="39"/>
  <c r="G35" i="39"/>
  <c r="I34" i="39"/>
  <c r="G34" i="39"/>
  <c r="I33" i="39"/>
  <c r="G33" i="39"/>
  <c r="I32" i="39"/>
  <c r="G32" i="39"/>
  <c r="I31" i="39"/>
  <c r="G31" i="39"/>
  <c r="I30" i="39"/>
  <c r="H30" i="39"/>
  <c r="G30" i="39"/>
  <c r="F30" i="39"/>
  <c r="I29" i="39"/>
  <c r="G29" i="39"/>
  <c r="I28" i="39"/>
  <c r="G28" i="39"/>
  <c r="I27" i="39"/>
  <c r="G27" i="39"/>
  <c r="I26" i="39"/>
  <c r="G26" i="39"/>
  <c r="I25" i="39"/>
  <c r="G25" i="39"/>
  <c r="I24" i="39"/>
  <c r="G24" i="39"/>
  <c r="I23" i="39"/>
  <c r="I81" i="39" s="1"/>
  <c r="H23" i="39"/>
  <c r="G23" i="39"/>
  <c r="F23" i="39"/>
  <c r="H19" i="39"/>
  <c r="G19" i="39"/>
  <c r="F19" i="39"/>
  <c r="H18" i="39"/>
  <c r="F18" i="39"/>
  <c r="H17" i="39"/>
  <c r="F17" i="39"/>
  <c r="H16" i="39"/>
  <c r="F16" i="39"/>
  <c r="H15" i="39"/>
  <c r="F15" i="39"/>
  <c r="H14" i="39"/>
  <c r="F14" i="39"/>
  <c r="H13" i="39"/>
  <c r="F13" i="39"/>
  <c r="H8" i="39"/>
  <c r="G8" i="39"/>
  <c r="G3" i="39" s="1"/>
  <c r="F8" i="39"/>
  <c r="H7" i="39"/>
  <c r="F7" i="39"/>
  <c r="H6" i="39"/>
  <c r="H81" i="39" s="1"/>
  <c r="H82" i="39" s="1"/>
  <c r="F6" i="39"/>
  <c r="F3" i="39"/>
  <c r="H79" i="37"/>
  <c r="G79" i="37"/>
  <c r="F79" i="37"/>
  <c r="H78" i="37"/>
  <c r="F78" i="37"/>
  <c r="H77" i="37"/>
  <c r="F77" i="37"/>
  <c r="H76" i="37"/>
  <c r="F76" i="37"/>
  <c r="H75" i="37"/>
  <c r="F75" i="37"/>
  <c r="H74" i="37"/>
  <c r="F74" i="37"/>
  <c r="H73" i="37"/>
  <c r="F73" i="37"/>
  <c r="H72" i="37"/>
  <c r="F72" i="37"/>
  <c r="H71" i="37"/>
  <c r="F71" i="37"/>
  <c r="H70" i="37"/>
  <c r="F70" i="37"/>
  <c r="H69" i="37"/>
  <c r="F69" i="37"/>
  <c r="H68" i="37"/>
  <c r="F68" i="37"/>
  <c r="H67" i="37"/>
  <c r="F67" i="37"/>
  <c r="H66" i="37"/>
  <c r="F66" i="37"/>
  <c r="H65" i="37"/>
  <c r="F65" i="37"/>
  <c r="H64" i="37"/>
  <c r="G64" i="37"/>
  <c r="F64" i="37"/>
  <c r="H61" i="37"/>
  <c r="F61" i="37"/>
  <c r="H60" i="37"/>
  <c r="F60" i="37"/>
  <c r="H59" i="37"/>
  <c r="F59" i="37"/>
  <c r="H58" i="37"/>
  <c r="F58" i="37"/>
  <c r="H57" i="37"/>
  <c r="F57" i="37"/>
  <c r="H56" i="37"/>
  <c r="F56" i="37"/>
  <c r="H55" i="37"/>
  <c r="F55" i="37"/>
  <c r="I50" i="37"/>
  <c r="G50" i="37"/>
  <c r="I49" i="37"/>
  <c r="G49" i="37"/>
  <c r="I48" i="37"/>
  <c r="G48" i="37"/>
  <c r="I47" i="37"/>
  <c r="G47" i="37"/>
  <c r="I46" i="37"/>
  <c r="G46" i="37"/>
  <c r="I45" i="37"/>
  <c r="G45" i="37"/>
  <c r="I44" i="37"/>
  <c r="H44" i="37"/>
  <c r="G44" i="37"/>
  <c r="F44" i="37"/>
  <c r="I43" i="37"/>
  <c r="G43" i="37"/>
  <c r="I42" i="37"/>
  <c r="G42" i="37"/>
  <c r="I41" i="37"/>
  <c r="G41" i="37"/>
  <c r="I40" i="37"/>
  <c r="G40" i="37"/>
  <c r="I39" i="37"/>
  <c r="G39" i="37"/>
  <c r="I38" i="37"/>
  <c r="G38" i="37"/>
  <c r="I37" i="37"/>
  <c r="H37" i="37"/>
  <c r="G37" i="37"/>
  <c r="F37" i="37"/>
  <c r="I36" i="37"/>
  <c r="G36" i="37"/>
  <c r="I35" i="37"/>
  <c r="G35" i="37"/>
  <c r="I34" i="37"/>
  <c r="G34" i="37"/>
  <c r="I33" i="37"/>
  <c r="G33" i="37"/>
  <c r="I32" i="37"/>
  <c r="G32" i="37"/>
  <c r="I31" i="37"/>
  <c r="G31" i="37"/>
  <c r="I30" i="37"/>
  <c r="H30" i="37"/>
  <c r="G30" i="37"/>
  <c r="F30" i="37"/>
  <c r="I29" i="37"/>
  <c r="G29" i="37"/>
  <c r="I28" i="37"/>
  <c r="G28" i="37"/>
  <c r="I27" i="37"/>
  <c r="G27" i="37"/>
  <c r="I26" i="37"/>
  <c r="G26" i="37"/>
  <c r="I25" i="37"/>
  <c r="G25" i="37"/>
  <c r="I24" i="37"/>
  <c r="G24" i="37"/>
  <c r="I23" i="37"/>
  <c r="I81" i="37" s="1"/>
  <c r="H23" i="37"/>
  <c r="G23" i="37"/>
  <c r="F23" i="37"/>
  <c r="H19" i="37"/>
  <c r="G19" i="37"/>
  <c r="F19" i="37"/>
  <c r="H18" i="37"/>
  <c r="F18" i="37"/>
  <c r="H17" i="37"/>
  <c r="F17" i="37"/>
  <c r="H16" i="37"/>
  <c r="F16" i="37"/>
  <c r="H15" i="37"/>
  <c r="F15" i="37"/>
  <c r="H14" i="37"/>
  <c r="F14" i="37"/>
  <c r="H13" i="37"/>
  <c r="F13" i="37"/>
  <c r="H8" i="37"/>
  <c r="G8" i="37"/>
  <c r="G3" i="37" s="1"/>
  <c r="F8" i="37"/>
  <c r="H7" i="37"/>
  <c r="F7" i="37"/>
  <c r="H6" i="37"/>
  <c r="H81" i="37" s="1"/>
  <c r="H82" i="37" s="1"/>
  <c r="F6" i="37"/>
  <c r="F3" i="37" s="1"/>
  <c r="H79" i="38"/>
  <c r="G79" i="38"/>
  <c r="F79" i="38"/>
  <c r="H78" i="38"/>
  <c r="F78" i="38"/>
  <c r="H77" i="38"/>
  <c r="F77" i="38"/>
  <c r="H76" i="38"/>
  <c r="F76" i="38"/>
  <c r="H75" i="38"/>
  <c r="F75" i="38"/>
  <c r="H74" i="38"/>
  <c r="F74" i="38"/>
  <c r="H73" i="38"/>
  <c r="F73" i="38"/>
  <c r="H72" i="38"/>
  <c r="F72" i="38"/>
  <c r="H71" i="38"/>
  <c r="F71" i="38"/>
  <c r="H70" i="38"/>
  <c r="F70" i="38"/>
  <c r="H69" i="38"/>
  <c r="F69" i="38"/>
  <c r="H68" i="38"/>
  <c r="F68" i="38"/>
  <c r="H67" i="38"/>
  <c r="F67" i="38"/>
  <c r="H66" i="38"/>
  <c r="F66" i="38"/>
  <c r="H65" i="38"/>
  <c r="F65" i="38"/>
  <c r="H64" i="38"/>
  <c r="G64" i="38"/>
  <c r="F64" i="38"/>
  <c r="H61" i="38"/>
  <c r="F61" i="38"/>
  <c r="H60" i="38"/>
  <c r="F60" i="38"/>
  <c r="H59" i="38"/>
  <c r="F59" i="38"/>
  <c r="H58" i="38"/>
  <c r="F58" i="38"/>
  <c r="H57" i="38"/>
  <c r="F57" i="38"/>
  <c r="H56" i="38"/>
  <c r="F56" i="38"/>
  <c r="H55" i="38"/>
  <c r="F55" i="38"/>
  <c r="I50" i="38"/>
  <c r="G50" i="38"/>
  <c r="I49" i="38"/>
  <c r="G49" i="38"/>
  <c r="I48" i="38"/>
  <c r="G48" i="38"/>
  <c r="I47" i="38"/>
  <c r="G47" i="38"/>
  <c r="I46" i="38"/>
  <c r="G46" i="38"/>
  <c r="I45" i="38"/>
  <c r="G45" i="38"/>
  <c r="I44" i="38"/>
  <c r="H44" i="38"/>
  <c r="G44" i="38"/>
  <c r="F44" i="38"/>
  <c r="I43" i="38"/>
  <c r="G43" i="38"/>
  <c r="I42" i="38"/>
  <c r="G42" i="38"/>
  <c r="I41" i="38"/>
  <c r="G41" i="38"/>
  <c r="I40" i="38"/>
  <c r="G40" i="38"/>
  <c r="I39" i="38"/>
  <c r="G39" i="38"/>
  <c r="I38" i="38"/>
  <c r="G38" i="38"/>
  <c r="I37" i="38"/>
  <c r="H37" i="38"/>
  <c r="G37" i="38"/>
  <c r="F37" i="38"/>
  <c r="I36" i="38"/>
  <c r="G36" i="38"/>
  <c r="I35" i="38"/>
  <c r="G35" i="38"/>
  <c r="I34" i="38"/>
  <c r="G34" i="38"/>
  <c r="I33" i="38"/>
  <c r="G33" i="38"/>
  <c r="I32" i="38"/>
  <c r="G32" i="38"/>
  <c r="I31" i="38"/>
  <c r="G31" i="38"/>
  <c r="I30" i="38"/>
  <c r="H30" i="38"/>
  <c r="G30" i="38"/>
  <c r="F30" i="38"/>
  <c r="I29" i="38"/>
  <c r="G29" i="38"/>
  <c r="I28" i="38"/>
  <c r="G28" i="38"/>
  <c r="I27" i="38"/>
  <c r="G27" i="38"/>
  <c r="I26" i="38"/>
  <c r="G26" i="38"/>
  <c r="I25" i="38"/>
  <c r="G25" i="38"/>
  <c r="I24" i="38"/>
  <c r="G24" i="38"/>
  <c r="I23" i="38"/>
  <c r="I81" i="38" s="1"/>
  <c r="H23" i="38"/>
  <c r="G23" i="38"/>
  <c r="F23" i="38"/>
  <c r="H19" i="38"/>
  <c r="G19" i="38"/>
  <c r="F19" i="38"/>
  <c r="H18" i="38"/>
  <c r="F18" i="38"/>
  <c r="H17" i="38"/>
  <c r="F17" i="38"/>
  <c r="H16" i="38"/>
  <c r="F16" i="38"/>
  <c r="H15" i="38"/>
  <c r="F15" i="38"/>
  <c r="H14" i="38"/>
  <c r="F14" i="38"/>
  <c r="H13" i="38"/>
  <c r="F13" i="38"/>
  <c r="H8" i="38"/>
  <c r="G8" i="38"/>
  <c r="G3" i="38" s="1"/>
  <c r="F8" i="38"/>
  <c r="H7" i="38"/>
  <c r="F7" i="38"/>
  <c r="H6" i="38"/>
  <c r="H81" i="38" s="1"/>
  <c r="H82" i="38" s="1"/>
  <c r="F6" i="38"/>
  <c r="F3" i="38"/>
  <c r="H79" i="33"/>
  <c r="G79" i="33"/>
  <c r="F79" i="33"/>
  <c r="H78" i="33"/>
  <c r="F78" i="33"/>
  <c r="H77" i="33"/>
  <c r="F77" i="33"/>
  <c r="H76" i="33"/>
  <c r="F76" i="33"/>
  <c r="H75" i="33"/>
  <c r="F75" i="33"/>
  <c r="H74" i="33"/>
  <c r="F74" i="33"/>
  <c r="H73" i="33"/>
  <c r="F73" i="33"/>
  <c r="H72" i="33"/>
  <c r="F72" i="33"/>
  <c r="H71" i="33"/>
  <c r="F71" i="33"/>
  <c r="H70" i="33"/>
  <c r="F70" i="33"/>
  <c r="H69" i="33"/>
  <c r="F69" i="33"/>
  <c r="H68" i="33"/>
  <c r="F68" i="33"/>
  <c r="H67" i="33"/>
  <c r="F67" i="33"/>
  <c r="H66" i="33"/>
  <c r="F66" i="33"/>
  <c r="H65" i="33"/>
  <c r="F65" i="33"/>
  <c r="H64" i="33"/>
  <c r="G64" i="33"/>
  <c r="F64" i="33"/>
  <c r="H61" i="33"/>
  <c r="F61" i="33"/>
  <c r="H60" i="33"/>
  <c r="F60" i="33"/>
  <c r="H59" i="33"/>
  <c r="F59" i="33"/>
  <c r="H58" i="33"/>
  <c r="F58" i="33"/>
  <c r="H57" i="33"/>
  <c r="F57" i="33"/>
  <c r="H56" i="33"/>
  <c r="F56" i="33"/>
  <c r="H55" i="33"/>
  <c r="F55" i="33"/>
  <c r="I50" i="33"/>
  <c r="G50" i="33"/>
  <c r="I49" i="33"/>
  <c r="G49" i="33"/>
  <c r="I48" i="33"/>
  <c r="G48" i="33"/>
  <c r="I47" i="33"/>
  <c r="G47" i="33"/>
  <c r="I46" i="33"/>
  <c r="G46" i="33"/>
  <c r="I45" i="33"/>
  <c r="G45" i="33"/>
  <c r="I44" i="33"/>
  <c r="H44" i="33"/>
  <c r="G44" i="33"/>
  <c r="F44" i="33"/>
  <c r="I43" i="33"/>
  <c r="G43" i="33"/>
  <c r="I42" i="33"/>
  <c r="G42" i="33"/>
  <c r="I41" i="33"/>
  <c r="G41" i="33"/>
  <c r="I40" i="33"/>
  <c r="G40" i="33"/>
  <c r="I39" i="33"/>
  <c r="G39" i="33"/>
  <c r="I38" i="33"/>
  <c r="G38" i="33"/>
  <c r="I37" i="33"/>
  <c r="H37" i="33"/>
  <c r="G37" i="33"/>
  <c r="F37" i="33"/>
  <c r="I36" i="33"/>
  <c r="G36" i="33"/>
  <c r="I35" i="33"/>
  <c r="G35" i="33"/>
  <c r="I34" i="33"/>
  <c r="G34" i="33"/>
  <c r="I33" i="33"/>
  <c r="G33" i="33"/>
  <c r="I32" i="33"/>
  <c r="G32" i="33"/>
  <c r="I31" i="33"/>
  <c r="G31" i="33"/>
  <c r="I30" i="33"/>
  <c r="H30" i="33"/>
  <c r="G30" i="33"/>
  <c r="F30" i="33"/>
  <c r="I29" i="33"/>
  <c r="G29" i="33"/>
  <c r="I28" i="33"/>
  <c r="G28" i="33"/>
  <c r="I27" i="33"/>
  <c r="G27" i="33"/>
  <c r="I26" i="33"/>
  <c r="G26" i="33"/>
  <c r="I25" i="33"/>
  <c r="G25" i="33"/>
  <c r="I24" i="33"/>
  <c r="G24" i="33"/>
  <c r="I23" i="33"/>
  <c r="I81" i="33" s="1"/>
  <c r="H23" i="33"/>
  <c r="G23" i="33"/>
  <c r="F23" i="33"/>
  <c r="H19" i="33"/>
  <c r="G19" i="33"/>
  <c r="F19" i="33"/>
  <c r="H18" i="33"/>
  <c r="F18" i="33"/>
  <c r="H17" i="33"/>
  <c r="F17" i="33"/>
  <c r="H16" i="33"/>
  <c r="F16" i="33"/>
  <c r="H15" i="33"/>
  <c r="F15" i="33"/>
  <c r="H14" i="33"/>
  <c r="F14" i="33"/>
  <c r="H13" i="33"/>
  <c r="F13" i="33"/>
  <c r="H8" i="33"/>
  <c r="G8" i="33"/>
  <c r="G3" i="33" s="1"/>
  <c r="F8" i="33"/>
  <c r="H7" i="33"/>
  <c r="F7" i="33"/>
  <c r="H6" i="33"/>
  <c r="H81" i="33" s="1"/>
  <c r="H82" i="33" s="1"/>
  <c r="F6" i="33"/>
  <c r="F3" i="33"/>
  <c r="H79" i="34"/>
  <c r="G79" i="34"/>
  <c r="F79" i="34"/>
  <c r="H78" i="34"/>
  <c r="F78" i="34"/>
  <c r="H77" i="34"/>
  <c r="F77" i="34"/>
  <c r="H76" i="34"/>
  <c r="F76" i="34"/>
  <c r="H75" i="34"/>
  <c r="F75" i="34"/>
  <c r="H74" i="34"/>
  <c r="F74" i="34"/>
  <c r="H73" i="34"/>
  <c r="F73" i="34"/>
  <c r="H72" i="34"/>
  <c r="F72" i="34"/>
  <c r="H71" i="34"/>
  <c r="F71" i="34"/>
  <c r="H70" i="34"/>
  <c r="F70" i="34"/>
  <c r="H69" i="34"/>
  <c r="F69" i="34"/>
  <c r="H68" i="34"/>
  <c r="F68" i="34"/>
  <c r="H67" i="34"/>
  <c r="F67" i="34"/>
  <c r="H66" i="34"/>
  <c r="F66" i="34"/>
  <c r="H65" i="34"/>
  <c r="F65" i="34"/>
  <c r="H64" i="34"/>
  <c r="G64" i="34"/>
  <c r="F64" i="34"/>
  <c r="H61" i="34"/>
  <c r="F61" i="34"/>
  <c r="H60" i="34"/>
  <c r="F60" i="34"/>
  <c r="H59" i="34"/>
  <c r="F59" i="34"/>
  <c r="H58" i="34"/>
  <c r="F58" i="34"/>
  <c r="H57" i="34"/>
  <c r="F57" i="34"/>
  <c r="H56" i="34"/>
  <c r="F56" i="34"/>
  <c r="H55" i="34"/>
  <c r="F55" i="34"/>
  <c r="I50" i="34"/>
  <c r="G50" i="34"/>
  <c r="I49" i="34"/>
  <c r="G49" i="34"/>
  <c r="I48" i="34"/>
  <c r="G48" i="34"/>
  <c r="I47" i="34"/>
  <c r="G47" i="34"/>
  <c r="I46" i="34"/>
  <c r="G46" i="34"/>
  <c r="I45" i="34"/>
  <c r="G45" i="34"/>
  <c r="I44" i="34"/>
  <c r="H44" i="34"/>
  <c r="G44" i="34"/>
  <c r="F44" i="34"/>
  <c r="I43" i="34"/>
  <c r="G43" i="34"/>
  <c r="I42" i="34"/>
  <c r="G42" i="34"/>
  <c r="I41" i="34"/>
  <c r="G41" i="34"/>
  <c r="I40" i="34"/>
  <c r="G40" i="34"/>
  <c r="I39" i="34"/>
  <c r="G39" i="34"/>
  <c r="I38" i="34"/>
  <c r="G38" i="34"/>
  <c r="I37" i="34"/>
  <c r="H37" i="34"/>
  <c r="G37" i="34"/>
  <c r="F37" i="34"/>
  <c r="I36" i="34"/>
  <c r="G36" i="34"/>
  <c r="I35" i="34"/>
  <c r="G35" i="34"/>
  <c r="I34" i="34"/>
  <c r="G34" i="34"/>
  <c r="I33" i="34"/>
  <c r="G33" i="34"/>
  <c r="I32" i="34"/>
  <c r="G32" i="34"/>
  <c r="I31" i="34"/>
  <c r="G31" i="34"/>
  <c r="I30" i="34"/>
  <c r="H30" i="34"/>
  <c r="G30" i="34"/>
  <c r="F30" i="34"/>
  <c r="I29" i="34"/>
  <c r="G29" i="34"/>
  <c r="I28" i="34"/>
  <c r="G28" i="34"/>
  <c r="I27" i="34"/>
  <c r="G27" i="34"/>
  <c r="I26" i="34"/>
  <c r="G26" i="34"/>
  <c r="I25" i="34"/>
  <c r="G25" i="34"/>
  <c r="I24" i="34"/>
  <c r="G24" i="34"/>
  <c r="I23" i="34"/>
  <c r="I81" i="34" s="1"/>
  <c r="H23" i="34"/>
  <c r="G23" i="34"/>
  <c r="F23" i="34"/>
  <c r="H19" i="34"/>
  <c r="G19" i="34"/>
  <c r="F19" i="34"/>
  <c r="H18" i="34"/>
  <c r="F18" i="34"/>
  <c r="H17" i="34"/>
  <c r="F17" i="34"/>
  <c r="H16" i="34"/>
  <c r="F16" i="34"/>
  <c r="H15" i="34"/>
  <c r="F15" i="34"/>
  <c r="H14" i="34"/>
  <c r="F14" i="34"/>
  <c r="H13" i="34"/>
  <c r="F13" i="34"/>
  <c r="H8" i="34"/>
  <c r="G8" i="34"/>
  <c r="G3" i="34" s="1"/>
  <c r="F8" i="34"/>
  <c r="H7" i="34"/>
  <c r="F7" i="34"/>
  <c r="H6" i="34"/>
  <c r="H81" i="34" s="1"/>
  <c r="H82" i="34" s="1"/>
  <c r="F6" i="34"/>
  <c r="F3" i="34" s="1"/>
  <c r="H79" i="36"/>
  <c r="G79" i="36"/>
  <c r="F79" i="36"/>
  <c r="H78" i="36"/>
  <c r="F78" i="36"/>
  <c r="H77" i="36"/>
  <c r="F77" i="36"/>
  <c r="H76" i="36"/>
  <c r="F76" i="36"/>
  <c r="H75" i="36"/>
  <c r="F75" i="36"/>
  <c r="H74" i="36"/>
  <c r="F74" i="36"/>
  <c r="H73" i="36"/>
  <c r="F73" i="36"/>
  <c r="H72" i="36"/>
  <c r="F72" i="36"/>
  <c r="H71" i="36"/>
  <c r="F71" i="36"/>
  <c r="H70" i="36"/>
  <c r="F70" i="36"/>
  <c r="H69" i="36"/>
  <c r="F69" i="36"/>
  <c r="H68" i="36"/>
  <c r="F68" i="36"/>
  <c r="H67" i="36"/>
  <c r="F67" i="36"/>
  <c r="H66" i="36"/>
  <c r="F66" i="36"/>
  <c r="H65" i="36"/>
  <c r="F65" i="36"/>
  <c r="H64" i="36"/>
  <c r="G64" i="36"/>
  <c r="F64" i="36"/>
  <c r="H61" i="36"/>
  <c r="F61" i="36"/>
  <c r="H60" i="36"/>
  <c r="F60" i="36"/>
  <c r="H59" i="36"/>
  <c r="F59" i="36"/>
  <c r="H58" i="36"/>
  <c r="F58" i="36"/>
  <c r="H57" i="36"/>
  <c r="F57" i="36"/>
  <c r="H56" i="36"/>
  <c r="F56" i="36"/>
  <c r="H55" i="36"/>
  <c r="F55" i="36"/>
  <c r="I50" i="36"/>
  <c r="G50" i="36"/>
  <c r="I49" i="36"/>
  <c r="G49" i="36"/>
  <c r="I48" i="36"/>
  <c r="G48" i="36"/>
  <c r="I47" i="36"/>
  <c r="G47" i="36"/>
  <c r="I46" i="36"/>
  <c r="G46" i="36"/>
  <c r="I45" i="36"/>
  <c r="G45" i="36"/>
  <c r="I44" i="36"/>
  <c r="H44" i="36"/>
  <c r="G44" i="36"/>
  <c r="F44" i="36"/>
  <c r="I43" i="36"/>
  <c r="G43" i="36"/>
  <c r="I42" i="36"/>
  <c r="G42" i="36"/>
  <c r="I41" i="36"/>
  <c r="G41" i="36"/>
  <c r="I40" i="36"/>
  <c r="G40" i="36"/>
  <c r="I39" i="36"/>
  <c r="G39" i="36"/>
  <c r="I38" i="36"/>
  <c r="G38" i="36"/>
  <c r="I37" i="36"/>
  <c r="H37" i="36"/>
  <c r="G37" i="36"/>
  <c r="F37" i="36"/>
  <c r="I36" i="36"/>
  <c r="G36" i="36"/>
  <c r="I35" i="36"/>
  <c r="G35" i="36"/>
  <c r="I34" i="36"/>
  <c r="G34" i="36"/>
  <c r="I33" i="36"/>
  <c r="G33" i="36"/>
  <c r="I32" i="36"/>
  <c r="G32" i="36"/>
  <c r="I31" i="36"/>
  <c r="G31" i="36"/>
  <c r="I30" i="36"/>
  <c r="H30" i="36"/>
  <c r="G30" i="36"/>
  <c r="F30" i="36"/>
  <c r="I29" i="36"/>
  <c r="G29" i="36"/>
  <c r="I28" i="36"/>
  <c r="G28" i="36"/>
  <c r="I27" i="36"/>
  <c r="G27" i="36"/>
  <c r="I26" i="36"/>
  <c r="G26" i="36"/>
  <c r="I25" i="36"/>
  <c r="G25" i="36"/>
  <c r="I24" i="36"/>
  <c r="G24" i="36"/>
  <c r="I23" i="36"/>
  <c r="I81" i="36" s="1"/>
  <c r="H23" i="36"/>
  <c r="G23" i="36"/>
  <c r="F23" i="36"/>
  <c r="H19" i="36"/>
  <c r="G19" i="36"/>
  <c r="F19" i="36"/>
  <c r="H18" i="36"/>
  <c r="F18" i="36"/>
  <c r="H17" i="36"/>
  <c r="F17" i="36"/>
  <c r="H16" i="36"/>
  <c r="F16" i="36"/>
  <c r="H15" i="36"/>
  <c r="F15" i="36"/>
  <c r="H14" i="36"/>
  <c r="F14" i="36"/>
  <c r="H13" i="36"/>
  <c r="F13" i="36"/>
  <c r="H8" i="36"/>
  <c r="G8" i="36"/>
  <c r="G3" i="36" s="1"/>
  <c r="F8" i="36"/>
  <c r="H7" i="36"/>
  <c r="F7" i="36"/>
  <c r="H6" i="36"/>
  <c r="H81" i="36" s="1"/>
  <c r="H82" i="36" s="1"/>
  <c r="F6" i="36"/>
  <c r="F3" i="36"/>
  <c r="H79" i="32"/>
  <c r="G79" i="32"/>
  <c r="F79" i="32"/>
  <c r="H78" i="32"/>
  <c r="F78" i="32"/>
  <c r="H77" i="32"/>
  <c r="F77" i="32"/>
  <c r="H76" i="32"/>
  <c r="F76" i="32"/>
  <c r="H75" i="32"/>
  <c r="F75" i="32"/>
  <c r="H74" i="32"/>
  <c r="F74" i="32"/>
  <c r="H73" i="32"/>
  <c r="F73" i="32"/>
  <c r="H72" i="32"/>
  <c r="F72" i="32"/>
  <c r="H71" i="32"/>
  <c r="F71" i="32"/>
  <c r="H70" i="32"/>
  <c r="F70" i="32"/>
  <c r="H69" i="32"/>
  <c r="F69" i="32"/>
  <c r="H68" i="32"/>
  <c r="F68" i="32"/>
  <c r="H67" i="32"/>
  <c r="F67" i="32"/>
  <c r="H66" i="32"/>
  <c r="F66" i="32"/>
  <c r="H65" i="32"/>
  <c r="F65" i="32"/>
  <c r="H64" i="32"/>
  <c r="G64" i="32"/>
  <c r="F64" i="32"/>
  <c r="H61" i="32"/>
  <c r="F61" i="32"/>
  <c r="H60" i="32"/>
  <c r="F60" i="32"/>
  <c r="H59" i="32"/>
  <c r="F59" i="32"/>
  <c r="H58" i="32"/>
  <c r="F58" i="32"/>
  <c r="H57" i="32"/>
  <c r="F57" i="32"/>
  <c r="H56" i="32"/>
  <c r="F56" i="32"/>
  <c r="H55" i="32"/>
  <c r="F55" i="32"/>
  <c r="I50" i="32"/>
  <c r="G50" i="32"/>
  <c r="I49" i="32"/>
  <c r="G49" i="32"/>
  <c r="I48" i="32"/>
  <c r="G48" i="32"/>
  <c r="I47" i="32"/>
  <c r="G47" i="32"/>
  <c r="I46" i="32"/>
  <c r="G46" i="32"/>
  <c r="I45" i="32"/>
  <c r="G45" i="32"/>
  <c r="I44" i="32"/>
  <c r="H44" i="32"/>
  <c r="G44" i="32"/>
  <c r="F44" i="32"/>
  <c r="I43" i="32"/>
  <c r="G43" i="32"/>
  <c r="I42" i="32"/>
  <c r="G42" i="32"/>
  <c r="I41" i="32"/>
  <c r="G41" i="32"/>
  <c r="I40" i="32"/>
  <c r="G40" i="32"/>
  <c r="I39" i="32"/>
  <c r="G39" i="32"/>
  <c r="I38" i="32"/>
  <c r="G38" i="32"/>
  <c r="I37" i="32"/>
  <c r="H37" i="32"/>
  <c r="G37" i="32"/>
  <c r="F37" i="32"/>
  <c r="I36" i="32"/>
  <c r="G36" i="32"/>
  <c r="I35" i="32"/>
  <c r="G35" i="32"/>
  <c r="I34" i="32"/>
  <c r="G34" i="32"/>
  <c r="I33" i="32"/>
  <c r="G33" i="32"/>
  <c r="I32" i="32"/>
  <c r="G32" i="32"/>
  <c r="I31" i="32"/>
  <c r="G31" i="32"/>
  <c r="I30" i="32"/>
  <c r="H30" i="32"/>
  <c r="G30" i="32"/>
  <c r="F30" i="32"/>
  <c r="I29" i="32"/>
  <c r="G29" i="32"/>
  <c r="I28" i="32"/>
  <c r="G28" i="32"/>
  <c r="I27" i="32"/>
  <c r="G27" i="32"/>
  <c r="I26" i="32"/>
  <c r="G26" i="32"/>
  <c r="I25" i="32"/>
  <c r="G25" i="32"/>
  <c r="I24" i="32"/>
  <c r="G24" i="32"/>
  <c r="I23" i="32"/>
  <c r="I81" i="32" s="1"/>
  <c r="H23" i="32"/>
  <c r="G23" i="32"/>
  <c r="F23" i="32"/>
  <c r="H19" i="32"/>
  <c r="G19" i="32"/>
  <c r="F19" i="32"/>
  <c r="H18" i="32"/>
  <c r="F18" i="32"/>
  <c r="H17" i="32"/>
  <c r="F17" i="32"/>
  <c r="H16" i="32"/>
  <c r="F16" i="32"/>
  <c r="H15" i="32"/>
  <c r="F15" i="32"/>
  <c r="H14" i="32"/>
  <c r="F14" i="32"/>
  <c r="H13" i="32"/>
  <c r="F13" i="32"/>
  <c r="H8" i="32"/>
  <c r="G8" i="32"/>
  <c r="G3" i="32" s="1"/>
  <c r="F8" i="32"/>
  <c r="H7" i="32"/>
  <c r="F7" i="32"/>
  <c r="H6" i="32"/>
  <c r="H81" i="32" s="1"/>
  <c r="H82" i="32" s="1"/>
  <c r="F6" i="32"/>
  <c r="F3" i="32"/>
  <c r="H79" i="31"/>
  <c r="G79" i="31"/>
  <c r="F79" i="31"/>
  <c r="H78" i="31"/>
  <c r="F78" i="31"/>
  <c r="H77" i="31"/>
  <c r="F77" i="31"/>
  <c r="H76" i="31"/>
  <c r="F76" i="31"/>
  <c r="H75" i="31"/>
  <c r="F75" i="31"/>
  <c r="H74" i="31"/>
  <c r="F74" i="31"/>
  <c r="H73" i="31"/>
  <c r="F73" i="31"/>
  <c r="H72" i="31"/>
  <c r="F72" i="31"/>
  <c r="H71" i="31"/>
  <c r="F71" i="31"/>
  <c r="H70" i="31"/>
  <c r="F70" i="31"/>
  <c r="H69" i="31"/>
  <c r="F69" i="31"/>
  <c r="H68" i="31"/>
  <c r="F68" i="31"/>
  <c r="H67" i="31"/>
  <c r="F67" i="31"/>
  <c r="H66" i="31"/>
  <c r="F66" i="31"/>
  <c r="H65" i="31"/>
  <c r="F65" i="31"/>
  <c r="H64" i="31"/>
  <c r="G64" i="31"/>
  <c r="F64" i="31"/>
  <c r="H61" i="31"/>
  <c r="F61" i="31"/>
  <c r="H60" i="31"/>
  <c r="F60" i="31"/>
  <c r="H59" i="31"/>
  <c r="F59" i="31"/>
  <c r="H58" i="31"/>
  <c r="F58" i="31"/>
  <c r="H57" i="31"/>
  <c r="F57" i="31"/>
  <c r="H56" i="31"/>
  <c r="F56" i="31"/>
  <c r="H55" i="31"/>
  <c r="F55" i="31"/>
  <c r="I50" i="31"/>
  <c r="G50" i="31"/>
  <c r="I49" i="31"/>
  <c r="G49" i="31"/>
  <c r="I48" i="31"/>
  <c r="G48" i="31"/>
  <c r="I47" i="31"/>
  <c r="G47" i="31"/>
  <c r="I46" i="31"/>
  <c r="G46" i="31"/>
  <c r="I45" i="31"/>
  <c r="G45" i="31"/>
  <c r="I44" i="31"/>
  <c r="H44" i="31"/>
  <c r="G44" i="31"/>
  <c r="F44" i="31"/>
  <c r="I43" i="31"/>
  <c r="G43" i="31"/>
  <c r="I42" i="31"/>
  <c r="G42" i="31"/>
  <c r="I41" i="31"/>
  <c r="G41" i="31"/>
  <c r="I40" i="31"/>
  <c r="G40" i="31"/>
  <c r="I39" i="31"/>
  <c r="G39" i="31"/>
  <c r="I38" i="31"/>
  <c r="G38" i="31"/>
  <c r="I37" i="31"/>
  <c r="H37" i="31"/>
  <c r="G37" i="31"/>
  <c r="F37" i="31"/>
  <c r="I36" i="31"/>
  <c r="G36" i="31"/>
  <c r="I35" i="31"/>
  <c r="G35" i="31"/>
  <c r="I34" i="31"/>
  <c r="G34" i="31"/>
  <c r="I33" i="31"/>
  <c r="G33" i="31"/>
  <c r="I32" i="31"/>
  <c r="G32" i="31"/>
  <c r="I31" i="31"/>
  <c r="G31" i="31"/>
  <c r="I30" i="31"/>
  <c r="H30" i="31"/>
  <c r="G30" i="31"/>
  <c r="F30" i="31"/>
  <c r="I29" i="31"/>
  <c r="G29" i="31"/>
  <c r="I28" i="31"/>
  <c r="G28" i="31"/>
  <c r="I27" i="31"/>
  <c r="G27" i="31"/>
  <c r="I26" i="31"/>
  <c r="G26" i="31"/>
  <c r="I25" i="31"/>
  <c r="G25" i="31"/>
  <c r="I24" i="31"/>
  <c r="G24" i="31"/>
  <c r="I23" i="31"/>
  <c r="I81" i="31" s="1"/>
  <c r="H23" i="31"/>
  <c r="G23" i="31"/>
  <c r="F23" i="31"/>
  <c r="H19" i="31"/>
  <c r="G19" i="31"/>
  <c r="F19" i="31"/>
  <c r="H18" i="31"/>
  <c r="F18" i="31"/>
  <c r="H17" i="31"/>
  <c r="F17" i="31"/>
  <c r="H16" i="31"/>
  <c r="F16" i="31"/>
  <c r="H15" i="31"/>
  <c r="F15" i="31"/>
  <c r="H14" i="31"/>
  <c r="F14" i="31"/>
  <c r="H13" i="31"/>
  <c r="F13" i="31"/>
  <c r="H8" i="31"/>
  <c r="G8" i="31"/>
  <c r="G3" i="31" s="1"/>
  <c r="F8" i="31"/>
  <c r="H7" i="31"/>
  <c r="F7" i="31"/>
  <c r="H6" i="31"/>
  <c r="H81" i="31" s="1"/>
  <c r="H82" i="31" s="1"/>
  <c r="F6" i="31"/>
  <c r="F3" i="31"/>
  <c r="H79" i="30"/>
  <c r="G79" i="30"/>
  <c r="F79" i="30"/>
  <c r="H78" i="30"/>
  <c r="F78" i="30"/>
  <c r="H77" i="30"/>
  <c r="F77" i="30"/>
  <c r="H76" i="30"/>
  <c r="F76" i="30"/>
  <c r="H75" i="30"/>
  <c r="F75" i="30"/>
  <c r="H74" i="30"/>
  <c r="F74" i="30"/>
  <c r="H73" i="30"/>
  <c r="F73" i="30"/>
  <c r="H72" i="30"/>
  <c r="F72" i="30"/>
  <c r="H71" i="30"/>
  <c r="F71" i="30"/>
  <c r="H70" i="30"/>
  <c r="F70" i="30"/>
  <c r="H69" i="30"/>
  <c r="F69" i="30"/>
  <c r="H68" i="30"/>
  <c r="F68" i="30"/>
  <c r="H67" i="30"/>
  <c r="F67" i="30"/>
  <c r="H66" i="30"/>
  <c r="F66" i="30"/>
  <c r="H65" i="30"/>
  <c r="F65" i="30"/>
  <c r="H64" i="30"/>
  <c r="G64" i="30"/>
  <c r="F64" i="30"/>
  <c r="H61" i="30"/>
  <c r="F61" i="30"/>
  <c r="H60" i="30"/>
  <c r="F60" i="30"/>
  <c r="H59" i="30"/>
  <c r="F59" i="30"/>
  <c r="H58" i="30"/>
  <c r="F58" i="30"/>
  <c r="H57" i="30"/>
  <c r="F57" i="30"/>
  <c r="H56" i="30"/>
  <c r="F56" i="30"/>
  <c r="H55" i="30"/>
  <c r="F55" i="30"/>
  <c r="I50" i="30"/>
  <c r="G50" i="30"/>
  <c r="I49" i="30"/>
  <c r="G49" i="30"/>
  <c r="I48" i="30"/>
  <c r="G48" i="30"/>
  <c r="I47" i="30"/>
  <c r="G47" i="30"/>
  <c r="I46" i="30"/>
  <c r="G46" i="30"/>
  <c r="I45" i="30"/>
  <c r="G45" i="30"/>
  <c r="I44" i="30"/>
  <c r="H44" i="30"/>
  <c r="G44" i="30"/>
  <c r="F44" i="30"/>
  <c r="I43" i="30"/>
  <c r="G43" i="30"/>
  <c r="I42" i="30"/>
  <c r="G42" i="30"/>
  <c r="I41" i="30"/>
  <c r="G41" i="30"/>
  <c r="I40" i="30"/>
  <c r="G40" i="30"/>
  <c r="I39" i="30"/>
  <c r="G39" i="30"/>
  <c r="I38" i="30"/>
  <c r="G38" i="30"/>
  <c r="I37" i="30"/>
  <c r="H37" i="30"/>
  <c r="G37" i="30"/>
  <c r="F37" i="30"/>
  <c r="I36" i="30"/>
  <c r="G36" i="30"/>
  <c r="I35" i="30"/>
  <c r="G35" i="30"/>
  <c r="I34" i="30"/>
  <c r="G34" i="30"/>
  <c r="I33" i="30"/>
  <c r="G33" i="30"/>
  <c r="I32" i="30"/>
  <c r="G32" i="30"/>
  <c r="I31" i="30"/>
  <c r="G31" i="30"/>
  <c r="I30" i="30"/>
  <c r="H30" i="30"/>
  <c r="G30" i="30"/>
  <c r="F30" i="30"/>
  <c r="I29" i="30"/>
  <c r="G29" i="30"/>
  <c r="I28" i="30"/>
  <c r="G28" i="30"/>
  <c r="I27" i="30"/>
  <c r="G27" i="30"/>
  <c r="I26" i="30"/>
  <c r="G26" i="30"/>
  <c r="I25" i="30"/>
  <c r="G25" i="30"/>
  <c r="I24" i="30"/>
  <c r="G24" i="30"/>
  <c r="I23" i="30"/>
  <c r="I81" i="30" s="1"/>
  <c r="H23" i="30"/>
  <c r="G23" i="30"/>
  <c r="F23" i="30"/>
  <c r="H19" i="30"/>
  <c r="G19" i="30"/>
  <c r="F19" i="30"/>
  <c r="H18" i="30"/>
  <c r="F18" i="30"/>
  <c r="H17" i="30"/>
  <c r="F17" i="30"/>
  <c r="H16" i="30"/>
  <c r="F16" i="30"/>
  <c r="H15" i="30"/>
  <c r="F15" i="30"/>
  <c r="H14" i="30"/>
  <c r="F14" i="30"/>
  <c r="H13" i="30"/>
  <c r="F13" i="30"/>
  <c r="H8" i="30"/>
  <c r="G8" i="30"/>
  <c r="G3" i="30" s="1"/>
  <c r="F8" i="30"/>
  <c r="H7" i="30"/>
  <c r="F7" i="30"/>
  <c r="H6" i="30"/>
  <c r="H81" i="30" s="1"/>
  <c r="H82" i="30" s="1"/>
  <c r="F6" i="30"/>
  <c r="F3" i="30"/>
  <c r="H79" i="29"/>
  <c r="G79" i="29"/>
  <c r="F79" i="29"/>
  <c r="H78" i="29"/>
  <c r="F78" i="29"/>
  <c r="H77" i="29"/>
  <c r="F77" i="29"/>
  <c r="H76" i="29"/>
  <c r="F76" i="29"/>
  <c r="H75" i="29"/>
  <c r="F75" i="29"/>
  <c r="H74" i="29"/>
  <c r="F74" i="29"/>
  <c r="H73" i="29"/>
  <c r="F73" i="29"/>
  <c r="H72" i="29"/>
  <c r="F72" i="29"/>
  <c r="H71" i="29"/>
  <c r="F71" i="29"/>
  <c r="H70" i="29"/>
  <c r="F70" i="29"/>
  <c r="H69" i="29"/>
  <c r="F69" i="29"/>
  <c r="H68" i="29"/>
  <c r="F68" i="29"/>
  <c r="H67" i="29"/>
  <c r="F67" i="29"/>
  <c r="H66" i="29"/>
  <c r="F66" i="29"/>
  <c r="H65" i="29"/>
  <c r="F65" i="29"/>
  <c r="H64" i="29"/>
  <c r="G64" i="29"/>
  <c r="F64" i="29"/>
  <c r="H61" i="29"/>
  <c r="F61" i="29"/>
  <c r="H60" i="29"/>
  <c r="F60" i="29"/>
  <c r="H59" i="29"/>
  <c r="F59" i="29"/>
  <c r="H58" i="29"/>
  <c r="F58" i="29"/>
  <c r="H57" i="29"/>
  <c r="F57" i="29"/>
  <c r="H56" i="29"/>
  <c r="F56" i="29"/>
  <c r="H55" i="29"/>
  <c r="F55" i="29"/>
  <c r="I50" i="29"/>
  <c r="G50" i="29"/>
  <c r="I49" i="29"/>
  <c r="G49" i="29"/>
  <c r="I48" i="29"/>
  <c r="G48" i="29"/>
  <c r="I47" i="29"/>
  <c r="G47" i="29"/>
  <c r="I46" i="29"/>
  <c r="G46" i="29"/>
  <c r="I45" i="29"/>
  <c r="G45" i="29"/>
  <c r="I44" i="29"/>
  <c r="H44" i="29"/>
  <c r="G44" i="29"/>
  <c r="F44" i="29"/>
  <c r="I43" i="29"/>
  <c r="G43" i="29"/>
  <c r="I42" i="29"/>
  <c r="G42" i="29"/>
  <c r="I41" i="29"/>
  <c r="G41" i="29"/>
  <c r="I40" i="29"/>
  <c r="G40" i="29"/>
  <c r="I39" i="29"/>
  <c r="G39" i="29"/>
  <c r="I38" i="29"/>
  <c r="G38" i="29"/>
  <c r="I37" i="29"/>
  <c r="H37" i="29"/>
  <c r="G37" i="29"/>
  <c r="F37" i="29"/>
  <c r="I36" i="29"/>
  <c r="G36" i="29"/>
  <c r="I35" i="29"/>
  <c r="G35" i="29"/>
  <c r="I34" i="29"/>
  <c r="G34" i="29"/>
  <c r="I33" i="29"/>
  <c r="G33" i="29"/>
  <c r="I32" i="29"/>
  <c r="G32" i="29"/>
  <c r="I31" i="29"/>
  <c r="G31" i="29"/>
  <c r="I30" i="29"/>
  <c r="H30" i="29"/>
  <c r="G30" i="29"/>
  <c r="F30" i="29"/>
  <c r="I29" i="29"/>
  <c r="G29" i="29"/>
  <c r="I28" i="29"/>
  <c r="G28" i="29"/>
  <c r="I27" i="29"/>
  <c r="G27" i="29"/>
  <c r="I26" i="29"/>
  <c r="G26" i="29"/>
  <c r="I25" i="29"/>
  <c r="G25" i="29"/>
  <c r="I24" i="29"/>
  <c r="G24" i="29"/>
  <c r="I23" i="29"/>
  <c r="I81" i="29" s="1"/>
  <c r="H23" i="29"/>
  <c r="G23" i="29"/>
  <c r="F23" i="29"/>
  <c r="H19" i="29"/>
  <c r="G19" i="29"/>
  <c r="F19" i="29"/>
  <c r="H18" i="29"/>
  <c r="F18" i="29"/>
  <c r="H17" i="29"/>
  <c r="F17" i="29"/>
  <c r="H16" i="29"/>
  <c r="F16" i="29"/>
  <c r="H15" i="29"/>
  <c r="F15" i="29"/>
  <c r="H14" i="29"/>
  <c r="F14" i="29"/>
  <c r="H13" i="29"/>
  <c r="F13" i="29"/>
  <c r="H8" i="29"/>
  <c r="G8" i="29"/>
  <c r="G3" i="29" s="1"/>
  <c r="F8" i="29"/>
  <c r="H7" i="29"/>
  <c r="F7" i="29"/>
  <c r="H6" i="29"/>
  <c r="H81" i="29" s="1"/>
  <c r="H82" i="29" s="1"/>
  <c r="F6" i="29"/>
  <c r="F3" i="29" s="1"/>
  <c r="H79" i="28"/>
  <c r="G79" i="28"/>
  <c r="F79" i="28"/>
  <c r="H78" i="28"/>
  <c r="F78" i="28"/>
  <c r="H77" i="28"/>
  <c r="F77" i="28"/>
  <c r="H76" i="28"/>
  <c r="F76" i="28"/>
  <c r="H75" i="28"/>
  <c r="F75" i="28"/>
  <c r="H74" i="28"/>
  <c r="F74" i="28"/>
  <c r="H73" i="28"/>
  <c r="F73" i="28"/>
  <c r="H72" i="28"/>
  <c r="F72" i="28"/>
  <c r="H71" i="28"/>
  <c r="F71" i="28"/>
  <c r="H70" i="28"/>
  <c r="F70" i="28"/>
  <c r="H69" i="28"/>
  <c r="F69" i="28"/>
  <c r="H68" i="28"/>
  <c r="F68" i="28"/>
  <c r="H67" i="28"/>
  <c r="F67" i="28"/>
  <c r="H66" i="28"/>
  <c r="F66" i="28"/>
  <c r="H65" i="28"/>
  <c r="F65" i="28"/>
  <c r="H64" i="28"/>
  <c r="G64" i="28"/>
  <c r="F64" i="28"/>
  <c r="H61" i="28"/>
  <c r="F61" i="28"/>
  <c r="H60" i="28"/>
  <c r="F60" i="28"/>
  <c r="H59" i="28"/>
  <c r="F59" i="28"/>
  <c r="H58" i="28"/>
  <c r="F58" i="28"/>
  <c r="H57" i="28"/>
  <c r="F57" i="28"/>
  <c r="H56" i="28"/>
  <c r="F56" i="28"/>
  <c r="H55" i="28"/>
  <c r="F55" i="28"/>
  <c r="I50" i="28"/>
  <c r="G50" i="28"/>
  <c r="I49" i="28"/>
  <c r="G49" i="28"/>
  <c r="I48" i="28"/>
  <c r="G48" i="28"/>
  <c r="I47" i="28"/>
  <c r="G47" i="28"/>
  <c r="I46" i="28"/>
  <c r="G46" i="28"/>
  <c r="I45" i="28"/>
  <c r="G45" i="28"/>
  <c r="I44" i="28"/>
  <c r="H44" i="28"/>
  <c r="G44" i="28"/>
  <c r="F44" i="28"/>
  <c r="I43" i="28"/>
  <c r="G43" i="28"/>
  <c r="I42" i="28"/>
  <c r="G42" i="28"/>
  <c r="I41" i="28"/>
  <c r="G41" i="28"/>
  <c r="I40" i="28"/>
  <c r="G40" i="28"/>
  <c r="I39" i="28"/>
  <c r="G39" i="28"/>
  <c r="I38" i="28"/>
  <c r="G38" i="28"/>
  <c r="I37" i="28"/>
  <c r="H37" i="28"/>
  <c r="G37" i="28"/>
  <c r="F37" i="28"/>
  <c r="I36" i="28"/>
  <c r="G36" i="28"/>
  <c r="I35" i="28"/>
  <c r="G35" i="28"/>
  <c r="I34" i="28"/>
  <c r="G34" i="28"/>
  <c r="I33" i="28"/>
  <c r="G33" i="28"/>
  <c r="I32" i="28"/>
  <c r="G32" i="28"/>
  <c r="I31" i="28"/>
  <c r="G31" i="28"/>
  <c r="I30" i="28"/>
  <c r="H30" i="28"/>
  <c r="G30" i="28"/>
  <c r="F30" i="28"/>
  <c r="I29" i="28"/>
  <c r="G29" i="28"/>
  <c r="I28" i="28"/>
  <c r="G28" i="28"/>
  <c r="I27" i="28"/>
  <c r="G27" i="28"/>
  <c r="I26" i="28"/>
  <c r="G26" i="28"/>
  <c r="I25" i="28"/>
  <c r="G25" i="28"/>
  <c r="I24" i="28"/>
  <c r="G24" i="28"/>
  <c r="I23" i="28"/>
  <c r="I81" i="28" s="1"/>
  <c r="H23" i="28"/>
  <c r="G23" i="28"/>
  <c r="F23" i="28"/>
  <c r="H19" i="28"/>
  <c r="G19" i="28"/>
  <c r="F19" i="28"/>
  <c r="H18" i="28"/>
  <c r="F18" i="28"/>
  <c r="H17" i="28"/>
  <c r="F17" i="28"/>
  <c r="H16" i="28"/>
  <c r="F16" i="28"/>
  <c r="H15" i="28"/>
  <c r="F15" i="28"/>
  <c r="H14" i="28"/>
  <c r="F14" i="28"/>
  <c r="H13" i="28"/>
  <c r="F13" i="28"/>
  <c r="H8" i="28"/>
  <c r="G8" i="28"/>
  <c r="G3" i="28" s="1"/>
  <c r="F8" i="28"/>
  <c r="H7" i="28"/>
  <c r="F7" i="28"/>
  <c r="H6" i="28"/>
  <c r="H81" i="28" s="1"/>
  <c r="H82" i="28" s="1"/>
  <c r="F6" i="28"/>
  <c r="F3" i="28"/>
  <c r="H79" i="25"/>
  <c r="G79" i="25"/>
  <c r="F79" i="25"/>
  <c r="H78" i="25"/>
  <c r="F78" i="25"/>
  <c r="H77" i="25"/>
  <c r="F77" i="25"/>
  <c r="H76" i="25"/>
  <c r="F76" i="25"/>
  <c r="H75" i="25"/>
  <c r="F75" i="25"/>
  <c r="H74" i="25"/>
  <c r="F74" i="25"/>
  <c r="H73" i="25"/>
  <c r="F73" i="25"/>
  <c r="H72" i="25"/>
  <c r="F72" i="25"/>
  <c r="H71" i="25"/>
  <c r="F71" i="25"/>
  <c r="H70" i="25"/>
  <c r="F70" i="25"/>
  <c r="H69" i="25"/>
  <c r="F69" i="25"/>
  <c r="H68" i="25"/>
  <c r="F68" i="25"/>
  <c r="H67" i="25"/>
  <c r="F67" i="25"/>
  <c r="H66" i="25"/>
  <c r="F66" i="25"/>
  <c r="H65" i="25"/>
  <c r="F65" i="25"/>
  <c r="H64" i="25"/>
  <c r="G64" i="25"/>
  <c r="F64" i="25"/>
  <c r="H61" i="25"/>
  <c r="F61" i="25"/>
  <c r="H60" i="25"/>
  <c r="F60" i="25"/>
  <c r="H59" i="25"/>
  <c r="F59" i="25"/>
  <c r="H58" i="25"/>
  <c r="F58" i="25"/>
  <c r="H57" i="25"/>
  <c r="F57" i="25"/>
  <c r="H56" i="25"/>
  <c r="F56" i="25"/>
  <c r="H55" i="25"/>
  <c r="F55" i="25"/>
  <c r="I50" i="25"/>
  <c r="G50" i="25"/>
  <c r="I49" i="25"/>
  <c r="G49" i="25"/>
  <c r="I48" i="25"/>
  <c r="G48" i="25"/>
  <c r="I47" i="25"/>
  <c r="G47" i="25"/>
  <c r="I46" i="25"/>
  <c r="G46" i="25"/>
  <c r="I45" i="25"/>
  <c r="G45" i="25"/>
  <c r="I44" i="25"/>
  <c r="H44" i="25"/>
  <c r="G44" i="25"/>
  <c r="F44" i="25"/>
  <c r="I43" i="25"/>
  <c r="G43" i="25"/>
  <c r="I42" i="25"/>
  <c r="G42" i="25"/>
  <c r="I41" i="25"/>
  <c r="G41" i="25"/>
  <c r="I40" i="25"/>
  <c r="G40" i="25"/>
  <c r="I39" i="25"/>
  <c r="G39" i="25"/>
  <c r="I38" i="25"/>
  <c r="G38" i="25"/>
  <c r="I37" i="25"/>
  <c r="H37" i="25"/>
  <c r="G37" i="25"/>
  <c r="F37" i="25"/>
  <c r="I36" i="25"/>
  <c r="G36" i="25"/>
  <c r="I35" i="25"/>
  <c r="G35" i="25"/>
  <c r="I34" i="25"/>
  <c r="G34" i="25"/>
  <c r="I33" i="25"/>
  <c r="G33" i="25"/>
  <c r="I32" i="25"/>
  <c r="G32" i="25"/>
  <c r="I31" i="25"/>
  <c r="G31" i="25"/>
  <c r="I30" i="25"/>
  <c r="H30" i="25"/>
  <c r="G30" i="25"/>
  <c r="F30" i="25"/>
  <c r="I29" i="25"/>
  <c r="G29" i="25"/>
  <c r="I28" i="25"/>
  <c r="G28" i="25"/>
  <c r="I27" i="25"/>
  <c r="G27" i="25"/>
  <c r="I26" i="25"/>
  <c r="G26" i="25"/>
  <c r="I25" i="25"/>
  <c r="G25" i="25"/>
  <c r="I24" i="25"/>
  <c r="G24" i="25"/>
  <c r="I23" i="25"/>
  <c r="I81" i="25" s="1"/>
  <c r="H23" i="25"/>
  <c r="G23" i="25"/>
  <c r="F23" i="25"/>
  <c r="H19" i="25"/>
  <c r="G19" i="25"/>
  <c r="F19" i="25"/>
  <c r="H18" i="25"/>
  <c r="F18" i="25"/>
  <c r="H17" i="25"/>
  <c r="F17" i="25"/>
  <c r="H16" i="25"/>
  <c r="F16" i="25"/>
  <c r="H15" i="25"/>
  <c r="F15" i="25"/>
  <c r="H14" i="25"/>
  <c r="F14" i="25"/>
  <c r="H13" i="25"/>
  <c r="F13" i="25"/>
  <c r="H8" i="25"/>
  <c r="G8" i="25"/>
  <c r="G3" i="25" s="1"/>
  <c r="F8" i="25"/>
  <c r="H7" i="25"/>
  <c r="F7" i="25"/>
  <c r="H6" i="25"/>
  <c r="H81" i="25" s="1"/>
  <c r="H82" i="25" s="1"/>
  <c r="F6" i="25"/>
  <c r="F3" i="25" s="1"/>
  <c r="H79" i="27"/>
  <c r="G79" i="27"/>
  <c r="F79" i="27"/>
  <c r="H78" i="27"/>
  <c r="F78" i="27"/>
  <c r="H77" i="27"/>
  <c r="F77" i="27"/>
  <c r="H76" i="27"/>
  <c r="F76" i="27"/>
  <c r="H75" i="27"/>
  <c r="F75" i="27"/>
  <c r="H74" i="27"/>
  <c r="F74" i="27"/>
  <c r="H73" i="27"/>
  <c r="F73" i="27"/>
  <c r="H72" i="27"/>
  <c r="F72" i="27"/>
  <c r="H71" i="27"/>
  <c r="F71" i="27"/>
  <c r="H70" i="27"/>
  <c r="F70" i="27"/>
  <c r="H69" i="27"/>
  <c r="F69" i="27"/>
  <c r="H68" i="27"/>
  <c r="F68" i="27"/>
  <c r="H67" i="27"/>
  <c r="F67" i="27"/>
  <c r="H66" i="27"/>
  <c r="F66" i="27"/>
  <c r="H65" i="27"/>
  <c r="F65" i="27"/>
  <c r="H64" i="27"/>
  <c r="G64" i="27"/>
  <c r="F64" i="27"/>
  <c r="H61" i="27"/>
  <c r="F61" i="27"/>
  <c r="H60" i="27"/>
  <c r="F60" i="27"/>
  <c r="H59" i="27"/>
  <c r="F59" i="27"/>
  <c r="H58" i="27"/>
  <c r="F58" i="27"/>
  <c r="H57" i="27"/>
  <c r="F57" i="27"/>
  <c r="H56" i="27"/>
  <c r="F56" i="27"/>
  <c r="H55" i="27"/>
  <c r="F55" i="27"/>
  <c r="I50" i="27"/>
  <c r="G50" i="27"/>
  <c r="I49" i="27"/>
  <c r="G49" i="27"/>
  <c r="I48" i="27"/>
  <c r="G48" i="27"/>
  <c r="I47" i="27"/>
  <c r="G47" i="27"/>
  <c r="I46" i="27"/>
  <c r="G46" i="27"/>
  <c r="I45" i="27"/>
  <c r="G45" i="27"/>
  <c r="I44" i="27"/>
  <c r="H44" i="27"/>
  <c r="G44" i="27"/>
  <c r="F44" i="27"/>
  <c r="I43" i="27"/>
  <c r="G43" i="27"/>
  <c r="I42" i="27"/>
  <c r="G42" i="27"/>
  <c r="I41" i="27"/>
  <c r="G41" i="27"/>
  <c r="I40" i="27"/>
  <c r="G40" i="27"/>
  <c r="I39" i="27"/>
  <c r="G39" i="27"/>
  <c r="I38" i="27"/>
  <c r="G38" i="27"/>
  <c r="I37" i="27"/>
  <c r="H37" i="27"/>
  <c r="G37" i="27"/>
  <c r="F37" i="27"/>
  <c r="I36" i="27"/>
  <c r="G36" i="27"/>
  <c r="I35" i="27"/>
  <c r="G35" i="27"/>
  <c r="I34" i="27"/>
  <c r="G34" i="27"/>
  <c r="I33" i="27"/>
  <c r="G33" i="27"/>
  <c r="I32" i="27"/>
  <c r="G32" i="27"/>
  <c r="I31" i="27"/>
  <c r="G31" i="27"/>
  <c r="I30" i="27"/>
  <c r="H30" i="27"/>
  <c r="G30" i="27"/>
  <c r="F30" i="27"/>
  <c r="I29" i="27"/>
  <c r="G29" i="27"/>
  <c r="I28" i="27"/>
  <c r="G28" i="27"/>
  <c r="I27" i="27"/>
  <c r="G27" i="27"/>
  <c r="I26" i="27"/>
  <c r="G26" i="27"/>
  <c r="I25" i="27"/>
  <c r="G25" i="27"/>
  <c r="I24" i="27"/>
  <c r="G24" i="27"/>
  <c r="I23" i="27"/>
  <c r="I81" i="27" s="1"/>
  <c r="H23" i="27"/>
  <c r="G23" i="27"/>
  <c r="F23" i="27"/>
  <c r="H19" i="27"/>
  <c r="G19" i="27"/>
  <c r="F19" i="27"/>
  <c r="H18" i="27"/>
  <c r="F18" i="27"/>
  <c r="H17" i="27"/>
  <c r="F17" i="27"/>
  <c r="H16" i="27"/>
  <c r="F16" i="27"/>
  <c r="H15" i="27"/>
  <c r="F15" i="27"/>
  <c r="H14" i="27"/>
  <c r="F14" i="27"/>
  <c r="H13" i="27"/>
  <c r="F13" i="27"/>
  <c r="H8" i="27"/>
  <c r="G8" i="27"/>
  <c r="G3" i="27" s="1"/>
  <c r="F8" i="27"/>
  <c r="H7" i="27"/>
  <c r="F7" i="27"/>
  <c r="H6" i="27"/>
  <c r="H81" i="27" s="1"/>
  <c r="H82" i="27" s="1"/>
  <c r="F6" i="27"/>
  <c r="F3" i="27"/>
  <c r="H79" i="26"/>
  <c r="G79" i="26"/>
  <c r="F79" i="26"/>
  <c r="H78" i="26"/>
  <c r="F78" i="26"/>
  <c r="H77" i="26"/>
  <c r="F77" i="26"/>
  <c r="H76" i="26"/>
  <c r="F76" i="26"/>
  <c r="H75" i="26"/>
  <c r="F75" i="26"/>
  <c r="H74" i="26"/>
  <c r="F74" i="26"/>
  <c r="H73" i="26"/>
  <c r="F73" i="26"/>
  <c r="H72" i="26"/>
  <c r="F72" i="26"/>
  <c r="H71" i="26"/>
  <c r="F71" i="26"/>
  <c r="H70" i="26"/>
  <c r="F70" i="26"/>
  <c r="H69" i="26"/>
  <c r="F69" i="26"/>
  <c r="H68" i="26"/>
  <c r="F68" i="26"/>
  <c r="H67" i="26"/>
  <c r="F67" i="26"/>
  <c r="H66" i="26"/>
  <c r="F66" i="26"/>
  <c r="H65" i="26"/>
  <c r="F65" i="26"/>
  <c r="H64" i="26"/>
  <c r="G64" i="26"/>
  <c r="F64" i="26"/>
  <c r="H61" i="26"/>
  <c r="F61" i="26"/>
  <c r="H60" i="26"/>
  <c r="F60" i="26"/>
  <c r="H59" i="26"/>
  <c r="F59" i="26"/>
  <c r="H58" i="26"/>
  <c r="F58" i="26"/>
  <c r="H57" i="26"/>
  <c r="F57" i="26"/>
  <c r="H56" i="26"/>
  <c r="F56" i="26"/>
  <c r="H55" i="26"/>
  <c r="F55" i="26"/>
  <c r="I50" i="26"/>
  <c r="G50" i="26"/>
  <c r="I49" i="26"/>
  <c r="G49" i="26"/>
  <c r="I48" i="26"/>
  <c r="G48" i="26"/>
  <c r="I47" i="26"/>
  <c r="G47" i="26"/>
  <c r="I46" i="26"/>
  <c r="G46" i="26"/>
  <c r="I45" i="26"/>
  <c r="G45" i="26"/>
  <c r="I44" i="26"/>
  <c r="H44" i="26"/>
  <c r="G44" i="26"/>
  <c r="F44" i="26"/>
  <c r="I43" i="26"/>
  <c r="G43" i="26"/>
  <c r="I42" i="26"/>
  <c r="G42" i="26"/>
  <c r="I41" i="26"/>
  <c r="G41" i="26"/>
  <c r="I40" i="26"/>
  <c r="G40" i="26"/>
  <c r="I39" i="26"/>
  <c r="G39" i="26"/>
  <c r="I38" i="26"/>
  <c r="G38" i="26"/>
  <c r="I37" i="26"/>
  <c r="H37" i="26"/>
  <c r="G37" i="26"/>
  <c r="F37" i="26"/>
  <c r="I36" i="26"/>
  <c r="G36" i="26"/>
  <c r="I35" i="26"/>
  <c r="G35" i="26"/>
  <c r="I34" i="26"/>
  <c r="G34" i="26"/>
  <c r="I33" i="26"/>
  <c r="G33" i="26"/>
  <c r="I32" i="26"/>
  <c r="G32" i="26"/>
  <c r="I31" i="26"/>
  <c r="G31" i="26"/>
  <c r="I30" i="26"/>
  <c r="H30" i="26"/>
  <c r="G30" i="26"/>
  <c r="F30" i="26"/>
  <c r="I29" i="26"/>
  <c r="G29" i="26"/>
  <c r="I28" i="26"/>
  <c r="G28" i="26"/>
  <c r="I27" i="26"/>
  <c r="G27" i="26"/>
  <c r="I26" i="26"/>
  <c r="G26" i="26"/>
  <c r="I25" i="26"/>
  <c r="G25" i="26"/>
  <c r="I24" i="26"/>
  <c r="G24" i="26"/>
  <c r="I23" i="26"/>
  <c r="I81" i="26" s="1"/>
  <c r="H23" i="26"/>
  <c r="G23" i="26"/>
  <c r="F23" i="26"/>
  <c r="H19" i="26"/>
  <c r="G19" i="26"/>
  <c r="F19" i="26"/>
  <c r="H18" i="26"/>
  <c r="F18" i="26"/>
  <c r="H17" i="26"/>
  <c r="F17" i="26"/>
  <c r="H16" i="26"/>
  <c r="F16" i="26"/>
  <c r="H15" i="26"/>
  <c r="F15" i="26"/>
  <c r="H14" i="26"/>
  <c r="F14" i="26"/>
  <c r="H13" i="26"/>
  <c r="F13" i="26"/>
  <c r="H8" i="26"/>
  <c r="G8" i="26"/>
  <c r="G3" i="26" s="1"/>
  <c r="F8" i="26"/>
  <c r="H7" i="26"/>
  <c r="F7" i="26"/>
  <c r="H6" i="26"/>
  <c r="H81" i="26" s="1"/>
  <c r="H82" i="26" s="1"/>
  <c r="F6" i="26"/>
  <c r="F3" i="26" s="1"/>
  <c r="H79" i="24"/>
  <c r="G79" i="24"/>
  <c r="F79" i="24"/>
  <c r="H78" i="24"/>
  <c r="F78" i="24"/>
  <c r="H77" i="24"/>
  <c r="F77" i="24"/>
  <c r="H76" i="24"/>
  <c r="F76" i="24"/>
  <c r="H75" i="24"/>
  <c r="F75" i="24"/>
  <c r="H74" i="24"/>
  <c r="F74" i="24"/>
  <c r="H73" i="24"/>
  <c r="F73" i="24"/>
  <c r="H72" i="24"/>
  <c r="F72" i="24"/>
  <c r="H71" i="24"/>
  <c r="F71" i="24"/>
  <c r="H70" i="24"/>
  <c r="F70" i="24"/>
  <c r="H69" i="24"/>
  <c r="F69" i="24"/>
  <c r="H68" i="24"/>
  <c r="F68" i="24"/>
  <c r="H67" i="24"/>
  <c r="F67" i="24"/>
  <c r="H66" i="24"/>
  <c r="F66" i="24"/>
  <c r="H65" i="24"/>
  <c r="F65" i="24"/>
  <c r="H64" i="24"/>
  <c r="G64" i="24"/>
  <c r="F64" i="24"/>
  <c r="H61" i="24"/>
  <c r="F61" i="24"/>
  <c r="H60" i="24"/>
  <c r="F60" i="24"/>
  <c r="H59" i="24"/>
  <c r="F59" i="24"/>
  <c r="H58" i="24"/>
  <c r="F58" i="24"/>
  <c r="H57" i="24"/>
  <c r="F57" i="24"/>
  <c r="H56" i="24"/>
  <c r="F56" i="24"/>
  <c r="H55" i="24"/>
  <c r="F55" i="24"/>
  <c r="I50" i="24"/>
  <c r="G50" i="24"/>
  <c r="I49" i="24"/>
  <c r="G49" i="24"/>
  <c r="I48" i="24"/>
  <c r="G48" i="24"/>
  <c r="I47" i="24"/>
  <c r="G47" i="24"/>
  <c r="I46" i="24"/>
  <c r="G46" i="24"/>
  <c r="I45" i="24"/>
  <c r="G45" i="24"/>
  <c r="I44" i="24"/>
  <c r="H44" i="24"/>
  <c r="G44" i="24"/>
  <c r="F44" i="24"/>
  <c r="I43" i="24"/>
  <c r="G43" i="24"/>
  <c r="I42" i="24"/>
  <c r="G42" i="24"/>
  <c r="I41" i="24"/>
  <c r="G41" i="24"/>
  <c r="I40" i="24"/>
  <c r="G40" i="24"/>
  <c r="I39" i="24"/>
  <c r="G39" i="24"/>
  <c r="I38" i="24"/>
  <c r="G38" i="24"/>
  <c r="I37" i="24"/>
  <c r="H37" i="24"/>
  <c r="G37" i="24"/>
  <c r="F37" i="24"/>
  <c r="I36" i="24"/>
  <c r="G36" i="24"/>
  <c r="I35" i="24"/>
  <c r="G35" i="24"/>
  <c r="I34" i="24"/>
  <c r="G34" i="24"/>
  <c r="I33" i="24"/>
  <c r="G33" i="24"/>
  <c r="I32" i="24"/>
  <c r="G32" i="24"/>
  <c r="I31" i="24"/>
  <c r="G31" i="24"/>
  <c r="I30" i="24"/>
  <c r="H30" i="24"/>
  <c r="G30" i="24"/>
  <c r="F30" i="24"/>
  <c r="I29" i="24"/>
  <c r="G29" i="24"/>
  <c r="I28" i="24"/>
  <c r="G28" i="24"/>
  <c r="I27" i="24"/>
  <c r="G27" i="24"/>
  <c r="I26" i="24"/>
  <c r="G26" i="24"/>
  <c r="I25" i="24"/>
  <c r="G25" i="24"/>
  <c r="I24" i="24"/>
  <c r="G24" i="24"/>
  <c r="I23" i="24"/>
  <c r="I81" i="24" s="1"/>
  <c r="H23" i="24"/>
  <c r="G23" i="24"/>
  <c r="F23" i="24"/>
  <c r="H19" i="24"/>
  <c r="G19" i="24"/>
  <c r="F19" i="24"/>
  <c r="H18" i="24"/>
  <c r="F18" i="24"/>
  <c r="H17" i="24"/>
  <c r="F17" i="24"/>
  <c r="H16" i="24"/>
  <c r="F16" i="24"/>
  <c r="H15" i="24"/>
  <c r="F15" i="24"/>
  <c r="H14" i="24"/>
  <c r="F14" i="24"/>
  <c r="H13" i="24"/>
  <c r="F13" i="24"/>
  <c r="H8" i="24"/>
  <c r="G8" i="24"/>
  <c r="G3" i="24" s="1"/>
  <c r="F8" i="24"/>
  <c r="H7" i="24"/>
  <c r="F7" i="24"/>
  <c r="H6" i="24"/>
  <c r="H81" i="24" s="1"/>
  <c r="H82" i="24" s="1"/>
  <c r="F6" i="24"/>
  <c r="F3" i="24"/>
  <c r="H79" i="23"/>
  <c r="G79" i="23"/>
  <c r="F79" i="23"/>
  <c r="H78" i="23"/>
  <c r="F78" i="23"/>
  <c r="H77" i="23"/>
  <c r="F77" i="23"/>
  <c r="H76" i="23"/>
  <c r="F76" i="23"/>
  <c r="H75" i="23"/>
  <c r="F75" i="23"/>
  <c r="H74" i="23"/>
  <c r="F74" i="23"/>
  <c r="H73" i="23"/>
  <c r="F73" i="23"/>
  <c r="H72" i="23"/>
  <c r="F72" i="23"/>
  <c r="H71" i="23"/>
  <c r="F71" i="23"/>
  <c r="H70" i="23"/>
  <c r="F70" i="23"/>
  <c r="H69" i="23"/>
  <c r="F69" i="23"/>
  <c r="H68" i="23"/>
  <c r="F68" i="23"/>
  <c r="H67" i="23"/>
  <c r="F67" i="23"/>
  <c r="H66" i="23"/>
  <c r="F66" i="23"/>
  <c r="H65" i="23"/>
  <c r="F65" i="23"/>
  <c r="H64" i="23"/>
  <c r="G64" i="23"/>
  <c r="F64" i="23"/>
  <c r="H61" i="23"/>
  <c r="F61" i="23"/>
  <c r="H60" i="23"/>
  <c r="F60" i="23"/>
  <c r="H59" i="23"/>
  <c r="F59" i="23"/>
  <c r="H58" i="23"/>
  <c r="F58" i="23"/>
  <c r="H57" i="23"/>
  <c r="F57" i="23"/>
  <c r="H56" i="23"/>
  <c r="F56" i="23"/>
  <c r="H55" i="23"/>
  <c r="F55" i="23"/>
  <c r="I50" i="23"/>
  <c r="G50" i="23"/>
  <c r="I49" i="23"/>
  <c r="G49" i="23"/>
  <c r="I48" i="23"/>
  <c r="G48" i="23"/>
  <c r="I47" i="23"/>
  <c r="G47" i="23"/>
  <c r="I46" i="23"/>
  <c r="G46" i="23"/>
  <c r="I45" i="23"/>
  <c r="G45" i="23"/>
  <c r="I44" i="23"/>
  <c r="H44" i="23"/>
  <c r="G44" i="23"/>
  <c r="F44" i="23"/>
  <c r="I43" i="23"/>
  <c r="G43" i="23"/>
  <c r="I42" i="23"/>
  <c r="G42" i="23"/>
  <c r="I41" i="23"/>
  <c r="G41" i="23"/>
  <c r="I40" i="23"/>
  <c r="G40" i="23"/>
  <c r="I39" i="23"/>
  <c r="G39" i="23"/>
  <c r="I38" i="23"/>
  <c r="G38" i="23"/>
  <c r="I37" i="23"/>
  <c r="H37" i="23"/>
  <c r="G37" i="23"/>
  <c r="F37" i="23"/>
  <c r="I36" i="23"/>
  <c r="G36" i="23"/>
  <c r="I35" i="23"/>
  <c r="G35" i="23"/>
  <c r="I34" i="23"/>
  <c r="G34" i="23"/>
  <c r="I33" i="23"/>
  <c r="G33" i="23"/>
  <c r="I32" i="23"/>
  <c r="G32" i="23"/>
  <c r="I31" i="23"/>
  <c r="G31" i="23"/>
  <c r="I30" i="23"/>
  <c r="H30" i="23"/>
  <c r="G30" i="23"/>
  <c r="F30" i="23"/>
  <c r="I29" i="23"/>
  <c r="G29" i="23"/>
  <c r="I28" i="23"/>
  <c r="G28" i="23"/>
  <c r="I27" i="23"/>
  <c r="G27" i="23"/>
  <c r="I26" i="23"/>
  <c r="G26" i="23"/>
  <c r="I25" i="23"/>
  <c r="G25" i="23"/>
  <c r="I24" i="23"/>
  <c r="G24" i="23"/>
  <c r="I23" i="23"/>
  <c r="I81" i="23" s="1"/>
  <c r="H23" i="23"/>
  <c r="G23" i="23"/>
  <c r="F23" i="23"/>
  <c r="H19" i="23"/>
  <c r="G19" i="23"/>
  <c r="F19" i="23"/>
  <c r="H18" i="23"/>
  <c r="F18" i="23"/>
  <c r="H17" i="23"/>
  <c r="F17" i="23"/>
  <c r="H16" i="23"/>
  <c r="F16" i="23"/>
  <c r="H15" i="23"/>
  <c r="F15" i="23"/>
  <c r="H14" i="23"/>
  <c r="F14" i="23"/>
  <c r="H13" i="23"/>
  <c r="F13" i="23"/>
  <c r="H8" i="23"/>
  <c r="G8" i="23"/>
  <c r="G3" i="23" s="1"/>
  <c r="F8" i="23"/>
  <c r="H7" i="23"/>
  <c r="F7" i="23"/>
  <c r="H6" i="23"/>
  <c r="H81" i="23" s="1"/>
  <c r="H82" i="23" s="1"/>
  <c r="F6" i="23"/>
  <c r="F3" i="23"/>
  <c r="H79" i="22"/>
  <c r="G79" i="22"/>
  <c r="F79" i="22"/>
  <c r="H78" i="22"/>
  <c r="F78" i="22"/>
  <c r="H77" i="22"/>
  <c r="F77" i="22"/>
  <c r="H76" i="22"/>
  <c r="F76" i="22"/>
  <c r="H75" i="22"/>
  <c r="F75" i="22"/>
  <c r="H74" i="22"/>
  <c r="F74" i="22"/>
  <c r="H73" i="22"/>
  <c r="F73" i="22"/>
  <c r="H72" i="22"/>
  <c r="F72" i="22"/>
  <c r="H71" i="22"/>
  <c r="F71" i="22"/>
  <c r="H70" i="22"/>
  <c r="F70" i="22"/>
  <c r="H69" i="22"/>
  <c r="F69" i="22"/>
  <c r="H68" i="22"/>
  <c r="F68" i="22"/>
  <c r="H67" i="22"/>
  <c r="F67" i="22"/>
  <c r="H66" i="22"/>
  <c r="F66" i="22"/>
  <c r="H65" i="22"/>
  <c r="F65" i="22"/>
  <c r="H64" i="22"/>
  <c r="G64" i="22"/>
  <c r="F64" i="22"/>
  <c r="H61" i="22"/>
  <c r="F61" i="22"/>
  <c r="H60" i="22"/>
  <c r="F60" i="22"/>
  <c r="H59" i="22"/>
  <c r="F59" i="22"/>
  <c r="H58" i="22"/>
  <c r="F58" i="22"/>
  <c r="H57" i="22"/>
  <c r="F57" i="22"/>
  <c r="H56" i="22"/>
  <c r="F56" i="22"/>
  <c r="H55" i="22"/>
  <c r="F55" i="22"/>
  <c r="I50" i="22"/>
  <c r="G50" i="22"/>
  <c r="I49" i="22"/>
  <c r="G49" i="22"/>
  <c r="I48" i="22"/>
  <c r="G48" i="22"/>
  <c r="I47" i="22"/>
  <c r="G47" i="22"/>
  <c r="I46" i="22"/>
  <c r="G46" i="22"/>
  <c r="I45" i="22"/>
  <c r="G45" i="22"/>
  <c r="I44" i="22"/>
  <c r="H44" i="22"/>
  <c r="G44" i="22"/>
  <c r="F44" i="22"/>
  <c r="I43" i="22"/>
  <c r="G43" i="22"/>
  <c r="I42" i="22"/>
  <c r="G42" i="22"/>
  <c r="I41" i="22"/>
  <c r="G41" i="22"/>
  <c r="I40" i="22"/>
  <c r="G40" i="22"/>
  <c r="I39" i="22"/>
  <c r="G39" i="22"/>
  <c r="I38" i="22"/>
  <c r="G38" i="22"/>
  <c r="I37" i="22"/>
  <c r="H37" i="22"/>
  <c r="G37" i="22"/>
  <c r="F37" i="22"/>
  <c r="I36" i="22"/>
  <c r="G36" i="22"/>
  <c r="I35" i="22"/>
  <c r="G35" i="22"/>
  <c r="I34" i="22"/>
  <c r="G34" i="22"/>
  <c r="I33" i="22"/>
  <c r="G33" i="22"/>
  <c r="I32" i="22"/>
  <c r="G32" i="22"/>
  <c r="I31" i="22"/>
  <c r="G31" i="22"/>
  <c r="I30" i="22"/>
  <c r="H30" i="22"/>
  <c r="G30" i="22"/>
  <c r="F30" i="22"/>
  <c r="I29" i="22"/>
  <c r="G29" i="22"/>
  <c r="I28" i="22"/>
  <c r="G28" i="22"/>
  <c r="I27" i="22"/>
  <c r="G27" i="22"/>
  <c r="I26" i="22"/>
  <c r="G26" i="22"/>
  <c r="I25" i="22"/>
  <c r="G25" i="22"/>
  <c r="I24" i="22"/>
  <c r="G24" i="22"/>
  <c r="I23" i="22"/>
  <c r="I81" i="22" s="1"/>
  <c r="H23" i="22"/>
  <c r="G23" i="22"/>
  <c r="F23" i="22"/>
  <c r="H19" i="22"/>
  <c r="G19" i="22"/>
  <c r="F19" i="22"/>
  <c r="H18" i="22"/>
  <c r="F18" i="22"/>
  <c r="H17" i="22"/>
  <c r="F17" i="22"/>
  <c r="H16" i="22"/>
  <c r="F16" i="22"/>
  <c r="H15" i="22"/>
  <c r="F15" i="22"/>
  <c r="H14" i="22"/>
  <c r="F14" i="22"/>
  <c r="H13" i="22"/>
  <c r="F13" i="22"/>
  <c r="H8" i="22"/>
  <c r="G8" i="22"/>
  <c r="G3" i="22" s="1"/>
  <c r="F8" i="22"/>
  <c r="H7" i="22"/>
  <c r="F7" i="22"/>
  <c r="H6" i="22"/>
  <c r="H81" i="22" s="1"/>
  <c r="H82" i="22" s="1"/>
  <c r="F6" i="22"/>
  <c r="F3" i="22"/>
  <c r="H79" i="13"/>
  <c r="G79" i="13"/>
  <c r="F79" i="13"/>
  <c r="H78" i="13"/>
  <c r="F78" i="13"/>
  <c r="H77" i="13"/>
  <c r="F77" i="13"/>
  <c r="H76" i="13"/>
  <c r="F76" i="13"/>
  <c r="H75" i="13"/>
  <c r="F75" i="13"/>
  <c r="H74" i="13"/>
  <c r="F74" i="13"/>
  <c r="H73" i="13"/>
  <c r="F73" i="13"/>
  <c r="H72" i="13"/>
  <c r="F72" i="13"/>
  <c r="H71" i="13"/>
  <c r="F71" i="13"/>
  <c r="H70" i="13"/>
  <c r="F70" i="13"/>
  <c r="H69" i="13"/>
  <c r="F69" i="13"/>
  <c r="H68" i="13"/>
  <c r="F68" i="13"/>
  <c r="H67" i="13"/>
  <c r="F67" i="13"/>
  <c r="H66" i="13"/>
  <c r="F66" i="13"/>
  <c r="H65" i="13"/>
  <c r="F65" i="13"/>
  <c r="H64" i="13"/>
  <c r="G64" i="13"/>
  <c r="F64" i="13"/>
  <c r="H61" i="13"/>
  <c r="F61" i="13"/>
  <c r="H60" i="13"/>
  <c r="F60" i="13"/>
  <c r="H59" i="13"/>
  <c r="F59" i="13"/>
  <c r="H58" i="13"/>
  <c r="F58" i="13"/>
  <c r="H57" i="13"/>
  <c r="F57" i="13"/>
  <c r="H56" i="13"/>
  <c r="F56" i="13"/>
  <c r="H55" i="13"/>
  <c r="F55" i="13"/>
  <c r="I50" i="13"/>
  <c r="G50" i="13"/>
  <c r="I49" i="13"/>
  <c r="G49" i="13"/>
  <c r="I48" i="13"/>
  <c r="G48" i="13"/>
  <c r="I47" i="13"/>
  <c r="G47" i="13"/>
  <c r="I46" i="13"/>
  <c r="G46" i="13"/>
  <c r="I45" i="13"/>
  <c r="G45" i="13"/>
  <c r="I44" i="13"/>
  <c r="H44" i="13"/>
  <c r="G44" i="13"/>
  <c r="F44" i="13"/>
  <c r="I43" i="13"/>
  <c r="G43" i="13"/>
  <c r="I42" i="13"/>
  <c r="G42" i="13"/>
  <c r="I41" i="13"/>
  <c r="G41" i="13"/>
  <c r="I40" i="13"/>
  <c r="G40" i="13"/>
  <c r="I39" i="13"/>
  <c r="G39" i="13"/>
  <c r="I38" i="13"/>
  <c r="G38" i="13"/>
  <c r="I37" i="13"/>
  <c r="H37" i="13"/>
  <c r="G37" i="13"/>
  <c r="F37" i="13"/>
  <c r="I36" i="13"/>
  <c r="G36" i="13"/>
  <c r="I35" i="13"/>
  <c r="G35" i="13"/>
  <c r="I34" i="13"/>
  <c r="G34" i="13"/>
  <c r="I33" i="13"/>
  <c r="G33" i="13"/>
  <c r="I32" i="13"/>
  <c r="G32" i="13"/>
  <c r="I31" i="13"/>
  <c r="G31" i="13"/>
  <c r="I30" i="13"/>
  <c r="H30" i="13"/>
  <c r="G30" i="13"/>
  <c r="F30" i="13"/>
  <c r="I29" i="13"/>
  <c r="G29" i="13"/>
  <c r="I28" i="13"/>
  <c r="G28" i="13"/>
  <c r="I27" i="13"/>
  <c r="G27" i="13"/>
  <c r="I26" i="13"/>
  <c r="G26" i="13"/>
  <c r="I25" i="13"/>
  <c r="G25" i="13"/>
  <c r="I24" i="13"/>
  <c r="G24" i="13"/>
  <c r="I23" i="13"/>
  <c r="I81" i="13" s="1"/>
  <c r="H23" i="13"/>
  <c r="G23" i="13"/>
  <c r="F23" i="13"/>
  <c r="H19" i="13"/>
  <c r="G19" i="13"/>
  <c r="F19" i="13"/>
  <c r="H18" i="13"/>
  <c r="F18" i="13"/>
  <c r="H17" i="13"/>
  <c r="F17" i="13"/>
  <c r="H16" i="13"/>
  <c r="F16" i="13"/>
  <c r="H15" i="13"/>
  <c r="F15" i="13"/>
  <c r="H14" i="13"/>
  <c r="F14" i="13"/>
  <c r="H13" i="13"/>
  <c r="F13" i="13"/>
  <c r="H8" i="13"/>
  <c r="G8" i="13"/>
  <c r="G3" i="13" s="1"/>
  <c r="F8" i="13"/>
  <c r="H7" i="13"/>
  <c r="F7" i="13"/>
  <c r="H6" i="13"/>
  <c r="H81" i="13" s="1"/>
  <c r="H82" i="13" s="1"/>
  <c r="F6" i="13"/>
  <c r="F3" i="13"/>
  <c r="H79" i="19"/>
  <c r="G79" i="19"/>
  <c r="F79" i="19"/>
  <c r="H78" i="19"/>
  <c r="F78" i="19"/>
  <c r="H77" i="19"/>
  <c r="F77" i="19"/>
  <c r="H76" i="19"/>
  <c r="F76" i="19"/>
  <c r="H75" i="19"/>
  <c r="F75" i="19"/>
  <c r="H74" i="19"/>
  <c r="F74" i="19"/>
  <c r="H73" i="19"/>
  <c r="F73" i="19"/>
  <c r="H72" i="19"/>
  <c r="F72" i="19"/>
  <c r="H71" i="19"/>
  <c r="F71" i="19"/>
  <c r="H70" i="19"/>
  <c r="F70" i="19"/>
  <c r="H69" i="19"/>
  <c r="F69" i="19"/>
  <c r="H68" i="19"/>
  <c r="F68" i="19"/>
  <c r="H67" i="19"/>
  <c r="F67" i="19"/>
  <c r="H66" i="19"/>
  <c r="F66" i="19"/>
  <c r="H65" i="19"/>
  <c r="F65" i="19"/>
  <c r="H64" i="19"/>
  <c r="G64" i="19"/>
  <c r="F64" i="19"/>
  <c r="H61" i="19"/>
  <c r="F61" i="19"/>
  <c r="H60" i="19"/>
  <c r="F60" i="19"/>
  <c r="H59" i="19"/>
  <c r="F59" i="19"/>
  <c r="H58" i="19"/>
  <c r="F58" i="19"/>
  <c r="H57" i="19"/>
  <c r="F57" i="19"/>
  <c r="H56" i="19"/>
  <c r="F56" i="19"/>
  <c r="H55" i="19"/>
  <c r="F55" i="19"/>
  <c r="I50" i="19"/>
  <c r="G50" i="19"/>
  <c r="I49" i="19"/>
  <c r="G49" i="19"/>
  <c r="I48" i="19"/>
  <c r="G48" i="19"/>
  <c r="I47" i="19"/>
  <c r="G47" i="19"/>
  <c r="I46" i="19"/>
  <c r="G46" i="19"/>
  <c r="I45" i="19"/>
  <c r="G45" i="19"/>
  <c r="I44" i="19"/>
  <c r="H44" i="19"/>
  <c r="G44" i="19"/>
  <c r="F44" i="19"/>
  <c r="I43" i="19"/>
  <c r="G43" i="19"/>
  <c r="I42" i="19"/>
  <c r="G42" i="19"/>
  <c r="I41" i="19"/>
  <c r="G41" i="19"/>
  <c r="I40" i="19"/>
  <c r="G40" i="19"/>
  <c r="I39" i="19"/>
  <c r="G39" i="19"/>
  <c r="I38" i="19"/>
  <c r="G38" i="19"/>
  <c r="I37" i="19"/>
  <c r="H37" i="19"/>
  <c r="G37" i="19"/>
  <c r="F37" i="19"/>
  <c r="I36" i="19"/>
  <c r="G36" i="19"/>
  <c r="I35" i="19"/>
  <c r="G35" i="19"/>
  <c r="I34" i="19"/>
  <c r="G34" i="19"/>
  <c r="I33" i="19"/>
  <c r="G33" i="19"/>
  <c r="I32" i="19"/>
  <c r="G32" i="19"/>
  <c r="I31" i="19"/>
  <c r="G31" i="19"/>
  <c r="I30" i="19"/>
  <c r="H30" i="19"/>
  <c r="G30" i="19"/>
  <c r="F30" i="19"/>
  <c r="I29" i="19"/>
  <c r="G29" i="19"/>
  <c r="I28" i="19"/>
  <c r="G28" i="19"/>
  <c r="I27" i="19"/>
  <c r="G27" i="19"/>
  <c r="I26" i="19"/>
  <c r="G26" i="19"/>
  <c r="I25" i="19"/>
  <c r="G25" i="19"/>
  <c r="I24" i="19"/>
  <c r="G24" i="19"/>
  <c r="I23" i="19"/>
  <c r="I81" i="19" s="1"/>
  <c r="H23" i="19"/>
  <c r="G23" i="19"/>
  <c r="F23" i="19"/>
  <c r="H19" i="19"/>
  <c r="G19" i="19"/>
  <c r="F19" i="19"/>
  <c r="H18" i="19"/>
  <c r="F18" i="19"/>
  <c r="H17" i="19"/>
  <c r="F17" i="19"/>
  <c r="H16" i="19"/>
  <c r="F16" i="19"/>
  <c r="H15" i="19"/>
  <c r="F15" i="19"/>
  <c r="H14" i="19"/>
  <c r="F14" i="19"/>
  <c r="H13" i="19"/>
  <c r="F13" i="19"/>
  <c r="H8" i="19"/>
  <c r="G8" i="19"/>
  <c r="G3" i="19" s="1"/>
  <c r="F8" i="19"/>
  <c r="H7" i="19"/>
  <c r="F7" i="19"/>
  <c r="H6" i="19"/>
  <c r="H81" i="19" s="1"/>
  <c r="H82" i="19" s="1"/>
  <c r="F6" i="19"/>
  <c r="F3" i="19"/>
  <c r="H79" i="18"/>
  <c r="G79" i="18"/>
  <c r="F79" i="18"/>
  <c r="H78" i="18"/>
  <c r="F78" i="18"/>
  <c r="H77" i="18"/>
  <c r="F77" i="18"/>
  <c r="H76" i="18"/>
  <c r="F76" i="18"/>
  <c r="H75" i="18"/>
  <c r="F75" i="18"/>
  <c r="H74" i="18"/>
  <c r="F74" i="18"/>
  <c r="H73" i="18"/>
  <c r="F73" i="18"/>
  <c r="H72" i="18"/>
  <c r="F72" i="18"/>
  <c r="H71" i="18"/>
  <c r="F71" i="18"/>
  <c r="H70" i="18"/>
  <c r="F70" i="18"/>
  <c r="H69" i="18"/>
  <c r="F69" i="18"/>
  <c r="H68" i="18"/>
  <c r="F68" i="18"/>
  <c r="H67" i="18"/>
  <c r="F67" i="18"/>
  <c r="H66" i="18"/>
  <c r="F66" i="18"/>
  <c r="H65" i="18"/>
  <c r="F65" i="18"/>
  <c r="H64" i="18"/>
  <c r="G64" i="18"/>
  <c r="F64" i="18"/>
  <c r="H61" i="18"/>
  <c r="F61" i="18"/>
  <c r="H60" i="18"/>
  <c r="F60" i="18"/>
  <c r="H59" i="18"/>
  <c r="F59" i="18"/>
  <c r="H58" i="18"/>
  <c r="F58" i="18"/>
  <c r="H57" i="18"/>
  <c r="F57" i="18"/>
  <c r="H56" i="18"/>
  <c r="F56" i="18"/>
  <c r="H55" i="18"/>
  <c r="F55" i="18"/>
  <c r="I50" i="18"/>
  <c r="G50" i="18"/>
  <c r="I49" i="18"/>
  <c r="G49" i="18"/>
  <c r="I48" i="18"/>
  <c r="G48" i="18"/>
  <c r="I47" i="18"/>
  <c r="G47" i="18"/>
  <c r="I46" i="18"/>
  <c r="G46" i="18"/>
  <c r="I45" i="18"/>
  <c r="G45" i="18"/>
  <c r="I44" i="18"/>
  <c r="H44" i="18"/>
  <c r="G44" i="18"/>
  <c r="F44" i="18"/>
  <c r="I43" i="18"/>
  <c r="G43" i="18"/>
  <c r="I42" i="18"/>
  <c r="G42" i="18"/>
  <c r="I41" i="18"/>
  <c r="G41" i="18"/>
  <c r="I40" i="18"/>
  <c r="G40" i="18"/>
  <c r="I39" i="18"/>
  <c r="G39" i="18"/>
  <c r="I38" i="18"/>
  <c r="G38" i="18"/>
  <c r="I37" i="18"/>
  <c r="H37" i="18"/>
  <c r="G37" i="18"/>
  <c r="F37" i="18"/>
  <c r="I36" i="18"/>
  <c r="G36" i="18"/>
  <c r="I35" i="18"/>
  <c r="G35" i="18"/>
  <c r="I34" i="18"/>
  <c r="G34" i="18"/>
  <c r="I33" i="18"/>
  <c r="G33" i="18"/>
  <c r="I32" i="18"/>
  <c r="G32" i="18"/>
  <c r="I31" i="18"/>
  <c r="G31" i="18"/>
  <c r="I30" i="18"/>
  <c r="H30" i="18"/>
  <c r="G30" i="18"/>
  <c r="F30" i="18"/>
  <c r="I29" i="18"/>
  <c r="G29" i="18"/>
  <c r="I28" i="18"/>
  <c r="G28" i="18"/>
  <c r="I27" i="18"/>
  <c r="G27" i="18"/>
  <c r="I26" i="18"/>
  <c r="G26" i="18"/>
  <c r="I25" i="18"/>
  <c r="G25" i="18"/>
  <c r="I24" i="18"/>
  <c r="G24" i="18"/>
  <c r="I23" i="18"/>
  <c r="I81" i="18" s="1"/>
  <c r="H23" i="18"/>
  <c r="G23" i="18"/>
  <c r="F23" i="18"/>
  <c r="H19" i="18"/>
  <c r="G19" i="18"/>
  <c r="F19" i="18"/>
  <c r="H18" i="18"/>
  <c r="F18" i="18"/>
  <c r="H17" i="18"/>
  <c r="F17" i="18"/>
  <c r="H16" i="18"/>
  <c r="F16" i="18"/>
  <c r="H15" i="18"/>
  <c r="F15" i="18"/>
  <c r="H14" i="18"/>
  <c r="F14" i="18"/>
  <c r="H13" i="18"/>
  <c r="F13" i="18"/>
  <c r="H8" i="18"/>
  <c r="G8" i="18"/>
  <c r="G3" i="18" s="1"/>
  <c r="F8" i="18"/>
  <c r="H7" i="18"/>
  <c r="F7" i="18"/>
  <c r="H6" i="18"/>
  <c r="H81" i="18" s="1"/>
  <c r="H82" i="18" s="1"/>
  <c r="F6" i="18"/>
  <c r="F3" i="18" s="1"/>
  <c r="H79" i="35"/>
  <c r="G79" i="35"/>
  <c r="F79" i="35"/>
  <c r="H78" i="35"/>
  <c r="F78" i="35"/>
  <c r="H77" i="35"/>
  <c r="F77" i="35"/>
  <c r="H76" i="35"/>
  <c r="F76" i="35"/>
  <c r="H75" i="35"/>
  <c r="F75" i="35"/>
  <c r="H74" i="35"/>
  <c r="F74" i="35"/>
  <c r="H73" i="35"/>
  <c r="F73" i="35"/>
  <c r="H72" i="35"/>
  <c r="F72" i="35"/>
  <c r="H71" i="35"/>
  <c r="F71" i="35"/>
  <c r="H70" i="35"/>
  <c r="F70" i="35"/>
  <c r="H69" i="35"/>
  <c r="F69" i="35"/>
  <c r="H68" i="35"/>
  <c r="F68" i="35"/>
  <c r="H67" i="35"/>
  <c r="F67" i="35"/>
  <c r="H66" i="35"/>
  <c r="F66" i="35"/>
  <c r="H65" i="35"/>
  <c r="F65" i="35"/>
  <c r="H64" i="35"/>
  <c r="G64" i="35"/>
  <c r="F64" i="35"/>
  <c r="H61" i="35"/>
  <c r="F61" i="35"/>
  <c r="H60" i="35"/>
  <c r="F60" i="35"/>
  <c r="H59" i="35"/>
  <c r="F59" i="35"/>
  <c r="H58" i="35"/>
  <c r="F58" i="35"/>
  <c r="H57" i="35"/>
  <c r="F57" i="35"/>
  <c r="H56" i="35"/>
  <c r="F56" i="35"/>
  <c r="H55" i="35"/>
  <c r="F55" i="35"/>
  <c r="I50" i="35"/>
  <c r="G50" i="35"/>
  <c r="I49" i="35"/>
  <c r="G49" i="35"/>
  <c r="I48" i="35"/>
  <c r="G48" i="35"/>
  <c r="I47" i="35"/>
  <c r="G47" i="35"/>
  <c r="I46" i="35"/>
  <c r="G46" i="35"/>
  <c r="I45" i="35"/>
  <c r="G45" i="35"/>
  <c r="I44" i="35"/>
  <c r="H44" i="35"/>
  <c r="G44" i="35"/>
  <c r="F44" i="35"/>
  <c r="I43" i="35"/>
  <c r="G43" i="35"/>
  <c r="I42" i="35"/>
  <c r="G42" i="35"/>
  <c r="I41" i="35"/>
  <c r="G41" i="35"/>
  <c r="I40" i="35"/>
  <c r="G40" i="35"/>
  <c r="I39" i="35"/>
  <c r="G39" i="35"/>
  <c r="I38" i="35"/>
  <c r="G38" i="35"/>
  <c r="I37" i="35"/>
  <c r="H37" i="35"/>
  <c r="G37" i="35"/>
  <c r="F37" i="35"/>
  <c r="I36" i="35"/>
  <c r="G36" i="35"/>
  <c r="I35" i="35"/>
  <c r="G35" i="35"/>
  <c r="I34" i="35"/>
  <c r="G34" i="35"/>
  <c r="I33" i="35"/>
  <c r="G33" i="35"/>
  <c r="I32" i="35"/>
  <c r="G32" i="35"/>
  <c r="I31" i="35"/>
  <c r="G31" i="35"/>
  <c r="I30" i="35"/>
  <c r="H30" i="35"/>
  <c r="G30" i="35"/>
  <c r="F30" i="35"/>
  <c r="I29" i="35"/>
  <c r="G29" i="35"/>
  <c r="I28" i="35"/>
  <c r="G28" i="35"/>
  <c r="I27" i="35"/>
  <c r="G27" i="35"/>
  <c r="I26" i="35"/>
  <c r="G26" i="35"/>
  <c r="I25" i="35"/>
  <c r="G25" i="35"/>
  <c r="I24" i="35"/>
  <c r="G24" i="35"/>
  <c r="I23" i="35"/>
  <c r="I81" i="35" s="1"/>
  <c r="H23" i="35"/>
  <c r="G23" i="35"/>
  <c r="F23" i="35"/>
  <c r="H19" i="35"/>
  <c r="G19" i="35"/>
  <c r="F19" i="35"/>
  <c r="H18" i="35"/>
  <c r="F18" i="35"/>
  <c r="H17" i="35"/>
  <c r="F17" i="35"/>
  <c r="H16" i="35"/>
  <c r="F16" i="35"/>
  <c r="H15" i="35"/>
  <c r="F15" i="35"/>
  <c r="H14" i="35"/>
  <c r="F14" i="35"/>
  <c r="H13" i="35"/>
  <c r="F13" i="35"/>
  <c r="H8" i="35"/>
  <c r="G8" i="35"/>
  <c r="G3" i="35" s="1"/>
  <c r="F8" i="35"/>
  <c r="H7" i="35"/>
  <c r="F7" i="35"/>
  <c r="H6" i="35"/>
  <c r="H81" i="35" s="1"/>
  <c r="H82" i="35" s="1"/>
  <c r="F6" i="35"/>
  <c r="F3" i="35"/>
  <c r="H79" i="21"/>
  <c r="G79" i="21"/>
  <c r="F79" i="21"/>
  <c r="H78" i="21"/>
  <c r="F78" i="21"/>
  <c r="H77" i="21"/>
  <c r="F77" i="21"/>
  <c r="H76" i="21"/>
  <c r="F76" i="21"/>
  <c r="H75" i="21"/>
  <c r="F75" i="21"/>
  <c r="H74" i="21"/>
  <c r="F74" i="21"/>
  <c r="H73" i="21"/>
  <c r="F73" i="21"/>
  <c r="H72" i="21"/>
  <c r="F72" i="21"/>
  <c r="H71" i="21"/>
  <c r="F71" i="21"/>
  <c r="H70" i="21"/>
  <c r="F70" i="21"/>
  <c r="H69" i="21"/>
  <c r="F69" i="21"/>
  <c r="H68" i="21"/>
  <c r="F68" i="21"/>
  <c r="H67" i="21"/>
  <c r="F67" i="21"/>
  <c r="H66" i="21"/>
  <c r="F66" i="21"/>
  <c r="H65" i="21"/>
  <c r="F65" i="21"/>
  <c r="H64" i="21"/>
  <c r="G64" i="21"/>
  <c r="F64" i="21"/>
  <c r="H61" i="21"/>
  <c r="F61" i="21"/>
  <c r="H60" i="21"/>
  <c r="F60" i="21"/>
  <c r="H59" i="21"/>
  <c r="F59" i="21"/>
  <c r="H58" i="21"/>
  <c r="F58" i="21"/>
  <c r="H57" i="21"/>
  <c r="F57" i="21"/>
  <c r="H56" i="21"/>
  <c r="F56" i="21"/>
  <c r="H55" i="21"/>
  <c r="F55" i="21"/>
  <c r="I50" i="21"/>
  <c r="G50" i="21"/>
  <c r="I49" i="21"/>
  <c r="G49" i="21"/>
  <c r="I48" i="21"/>
  <c r="G48" i="21"/>
  <c r="I47" i="21"/>
  <c r="G47" i="21"/>
  <c r="I46" i="21"/>
  <c r="G46" i="21"/>
  <c r="I45" i="21"/>
  <c r="G45" i="21"/>
  <c r="I44" i="21"/>
  <c r="H44" i="21"/>
  <c r="G44" i="21"/>
  <c r="F44" i="21"/>
  <c r="I43" i="21"/>
  <c r="G43" i="21"/>
  <c r="I42" i="21"/>
  <c r="G42" i="21"/>
  <c r="I41" i="21"/>
  <c r="G41" i="21"/>
  <c r="I40" i="21"/>
  <c r="G40" i="21"/>
  <c r="I39" i="21"/>
  <c r="G39" i="21"/>
  <c r="I38" i="21"/>
  <c r="G38" i="21"/>
  <c r="I37" i="21"/>
  <c r="H37" i="21"/>
  <c r="G37" i="21"/>
  <c r="F37" i="21"/>
  <c r="I36" i="21"/>
  <c r="G36" i="21"/>
  <c r="I35" i="21"/>
  <c r="G35" i="21"/>
  <c r="I34" i="21"/>
  <c r="G34" i="21"/>
  <c r="I33" i="21"/>
  <c r="G33" i="21"/>
  <c r="I32" i="21"/>
  <c r="G32" i="21"/>
  <c r="I31" i="21"/>
  <c r="G31" i="21"/>
  <c r="I30" i="21"/>
  <c r="H30" i="21"/>
  <c r="G30" i="21"/>
  <c r="F30" i="21"/>
  <c r="I29" i="21"/>
  <c r="G29" i="21"/>
  <c r="I28" i="21"/>
  <c r="G28" i="21"/>
  <c r="I27" i="21"/>
  <c r="G27" i="21"/>
  <c r="I26" i="21"/>
  <c r="G26" i="21"/>
  <c r="I25" i="21"/>
  <c r="G25" i="21"/>
  <c r="I24" i="21"/>
  <c r="G24" i="21"/>
  <c r="I23" i="21"/>
  <c r="I81" i="21" s="1"/>
  <c r="H23" i="21"/>
  <c r="G23" i="21"/>
  <c r="F23" i="21"/>
  <c r="H19" i="21"/>
  <c r="G19" i="21"/>
  <c r="F19" i="21"/>
  <c r="H18" i="21"/>
  <c r="F18" i="21"/>
  <c r="H17" i="21"/>
  <c r="F17" i="21"/>
  <c r="H16" i="21"/>
  <c r="F16" i="21"/>
  <c r="H15" i="21"/>
  <c r="F15" i="21"/>
  <c r="H14" i="21"/>
  <c r="F14" i="21"/>
  <c r="H13" i="21"/>
  <c r="F13" i="21"/>
  <c r="H8" i="21"/>
  <c r="G8" i="21"/>
  <c r="G3" i="21" s="1"/>
  <c r="F8" i="21"/>
  <c r="H7" i="21"/>
  <c r="F7" i="21"/>
  <c r="H6" i="21"/>
  <c r="H81" i="21" s="1"/>
  <c r="H82" i="21" s="1"/>
  <c r="F6" i="21"/>
  <c r="F3" i="21" s="1"/>
  <c r="H79" i="17"/>
  <c r="G79" i="17"/>
  <c r="F79" i="17"/>
  <c r="H78" i="17"/>
  <c r="F78" i="17"/>
  <c r="H77" i="17"/>
  <c r="F77" i="17"/>
  <c r="H76" i="17"/>
  <c r="F76" i="17"/>
  <c r="H75" i="17"/>
  <c r="F75" i="17"/>
  <c r="H74" i="17"/>
  <c r="F74" i="17"/>
  <c r="H73" i="17"/>
  <c r="F73" i="17"/>
  <c r="H72" i="17"/>
  <c r="F72" i="17"/>
  <c r="H71" i="17"/>
  <c r="F71" i="17"/>
  <c r="H70" i="17"/>
  <c r="F70" i="17"/>
  <c r="H69" i="17"/>
  <c r="F69" i="17"/>
  <c r="H68" i="17"/>
  <c r="F68" i="17"/>
  <c r="H67" i="17"/>
  <c r="F67" i="17"/>
  <c r="H66" i="17"/>
  <c r="F66" i="17"/>
  <c r="H65" i="17"/>
  <c r="F65" i="17"/>
  <c r="H64" i="17"/>
  <c r="G64" i="17"/>
  <c r="F64" i="17"/>
  <c r="H61" i="17"/>
  <c r="F61" i="17"/>
  <c r="H60" i="17"/>
  <c r="F60" i="17"/>
  <c r="H59" i="17"/>
  <c r="F59" i="17"/>
  <c r="H58" i="17"/>
  <c r="F58" i="17"/>
  <c r="H57" i="17"/>
  <c r="F57" i="17"/>
  <c r="H56" i="17"/>
  <c r="F56" i="17"/>
  <c r="H55" i="17"/>
  <c r="F55" i="17"/>
  <c r="I50" i="17"/>
  <c r="G50" i="17"/>
  <c r="I49" i="17"/>
  <c r="G49" i="17"/>
  <c r="I48" i="17"/>
  <c r="G48" i="17"/>
  <c r="I47" i="17"/>
  <c r="G47" i="17"/>
  <c r="I46" i="17"/>
  <c r="G46" i="17"/>
  <c r="I45" i="17"/>
  <c r="G45" i="17"/>
  <c r="I44" i="17"/>
  <c r="H44" i="17"/>
  <c r="G44" i="17"/>
  <c r="F44" i="17"/>
  <c r="I43" i="17"/>
  <c r="G43" i="17"/>
  <c r="I42" i="17"/>
  <c r="G42" i="17"/>
  <c r="I41" i="17"/>
  <c r="G41" i="17"/>
  <c r="I40" i="17"/>
  <c r="G40" i="17"/>
  <c r="I39" i="17"/>
  <c r="G39" i="17"/>
  <c r="I38" i="17"/>
  <c r="G38" i="17"/>
  <c r="I37" i="17"/>
  <c r="H37" i="17"/>
  <c r="G37" i="17"/>
  <c r="F37" i="17"/>
  <c r="I36" i="17"/>
  <c r="G36" i="17"/>
  <c r="I35" i="17"/>
  <c r="G35" i="17"/>
  <c r="I34" i="17"/>
  <c r="G34" i="17"/>
  <c r="I33" i="17"/>
  <c r="G33" i="17"/>
  <c r="I32" i="17"/>
  <c r="G32" i="17"/>
  <c r="I31" i="17"/>
  <c r="G31" i="17"/>
  <c r="I30" i="17"/>
  <c r="H30" i="17"/>
  <c r="G30" i="17"/>
  <c r="F30" i="17"/>
  <c r="I29" i="17"/>
  <c r="G29" i="17"/>
  <c r="I28" i="17"/>
  <c r="G28" i="17"/>
  <c r="I27" i="17"/>
  <c r="G27" i="17"/>
  <c r="I26" i="17"/>
  <c r="G26" i="17"/>
  <c r="I25" i="17"/>
  <c r="G25" i="17"/>
  <c r="I24" i="17"/>
  <c r="G24" i="17"/>
  <c r="I23" i="17"/>
  <c r="I81" i="17" s="1"/>
  <c r="H23" i="17"/>
  <c r="G23" i="17"/>
  <c r="F23" i="17"/>
  <c r="H19" i="17"/>
  <c r="G19" i="17"/>
  <c r="F19" i="17"/>
  <c r="H18" i="17"/>
  <c r="F18" i="17"/>
  <c r="H17" i="17"/>
  <c r="F17" i="17"/>
  <c r="H16" i="17"/>
  <c r="F16" i="17"/>
  <c r="H15" i="17"/>
  <c r="F15" i="17"/>
  <c r="H14" i="17"/>
  <c r="F14" i="17"/>
  <c r="H13" i="17"/>
  <c r="F13" i="17"/>
  <c r="H8" i="17"/>
  <c r="G8" i="17"/>
  <c r="G3" i="17" s="1"/>
  <c r="F8" i="17"/>
  <c r="H7" i="17"/>
  <c r="F7" i="17"/>
  <c r="H6" i="17"/>
  <c r="H81" i="17" s="1"/>
  <c r="H82" i="17" s="1"/>
  <c r="F6" i="17"/>
  <c r="F3" i="17"/>
  <c r="H79" i="16"/>
  <c r="G79" i="16"/>
  <c r="F79" i="16"/>
  <c r="H78" i="16"/>
  <c r="F78" i="16"/>
  <c r="H77" i="16"/>
  <c r="F77" i="16"/>
  <c r="H76" i="16"/>
  <c r="F76" i="16"/>
  <c r="H75" i="16"/>
  <c r="F75" i="16"/>
  <c r="H74" i="16"/>
  <c r="F74" i="16"/>
  <c r="H73" i="16"/>
  <c r="F73" i="16"/>
  <c r="H72" i="16"/>
  <c r="F72" i="16"/>
  <c r="H71" i="16"/>
  <c r="F71" i="16"/>
  <c r="H70" i="16"/>
  <c r="F70" i="16"/>
  <c r="H69" i="16"/>
  <c r="F69" i="16"/>
  <c r="H68" i="16"/>
  <c r="F68" i="16"/>
  <c r="H67" i="16"/>
  <c r="F67" i="16"/>
  <c r="H66" i="16"/>
  <c r="F66" i="16"/>
  <c r="H65" i="16"/>
  <c r="F65" i="16"/>
  <c r="H64" i="16"/>
  <c r="G64" i="16"/>
  <c r="F64" i="16"/>
  <c r="H61" i="16"/>
  <c r="F61" i="16"/>
  <c r="H60" i="16"/>
  <c r="F60" i="16"/>
  <c r="H59" i="16"/>
  <c r="F59" i="16"/>
  <c r="H58" i="16"/>
  <c r="F58" i="16"/>
  <c r="H57" i="16"/>
  <c r="F57" i="16"/>
  <c r="H56" i="16"/>
  <c r="F56" i="16"/>
  <c r="H55" i="16"/>
  <c r="F55" i="16"/>
  <c r="I50" i="16"/>
  <c r="G50" i="16"/>
  <c r="I49" i="16"/>
  <c r="G49" i="16"/>
  <c r="I48" i="16"/>
  <c r="G48" i="16"/>
  <c r="I47" i="16"/>
  <c r="G47" i="16"/>
  <c r="I46" i="16"/>
  <c r="G46" i="16"/>
  <c r="I45" i="16"/>
  <c r="G45" i="16"/>
  <c r="I44" i="16"/>
  <c r="H44" i="16"/>
  <c r="G44" i="16"/>
  <c r="F44" i="16"/>
  <c r="I43" i="16"/>
  <c r="G43" i="16"/>
  <c r="I42" i="16"/>
  <c r="G42" i="16"/>
  <c r="I41" i="16"/>
  <c r="G41" i="16"/>
  <c r="I40" i="16"/>
  <c r="G40" i="16"/>
  <c r="I39" i="16"/>
  <c r="G39" i="16"/>
  <c r="I38" i="16"/>
  <c r="G38" i="16"/>
  <c r="I37" i="16"/>
  <c r="H37" i="16"/>
  <c r="G37" i="16"/>
  <c r="F37" i="16"/>
  <c r="I36" i="16"/>
  <c r="G36" i="16"/>
  <c r="I35" i="16"/>
  <c r="G35" i="16"/>
  <c r="I34" i="16"/>
  <c r="G34" i="16"/>
  <c r="I33" i="16"/>
  <c r="G33" i="16"/>
  <c r="I32" i="16"/>
  <c r="G32" i="16"/>
  <c r="I31" i="16"/>
  <c r="G31" i="16"/>
  <c r="I30" i="16"/>
  <c r="H30" i="16"/>
  <c r="G30" i="16"/>
  <c r="F30" i="16"/>
  <c r="I29" i="16"/>
  <c r="G29" i="16"/>
  <c r="I28" i="16"/>
  <c r="G28" i="16"/>
  <c r="I27" i="16"/>
  <c r="G27" i="16"/>
  <c r="I26" i="16"/>
  <c r="G26" i="16"/>
  <c r="I25" i="16"/>
  <c r="G25" i="16"/>
  <c r="I24" i="16"/>
  <c r="G24" i="16"/>
  <c r="I23" i="16"/>
  <c r="I81" i="16" s="1"/>
  <c r="H23" i="16"/>
  <c r="G23" i="16"/>
  <c r="F23" i="16"/>
  <c r="H19" i="16"/>
  <c r="G19" i="16"/>
  <c r="F19" i="16"/>
  <c r="H18" i="16"/>
  <c r="F18" i="16"/>
  <c r="H17" i="16"/>
  <c r="F17" i="16"/>
  <c r="H16" i="16"/>
  <c r="F16" i="16"/>
  <c r="H15" i="16"/>
  <c r="F15" i="16"/>
  <c r="H14" i="16"/>
  <c r="F14" i="16"/>
  <c r="H13" i="16"/>
  <c r="F13" i="16"/>
  <c r="H8" i="16"/>
  <c r="G8" i="16"/>
  <c r="G3" i="16" s="1"/>
  <c r="F8" i="16"/>
  <c r="H7" i="16"/>
  <c r="F7" i="16"/>
  <c r="H6" i="16"/>
  <c r="H81" i="16" s="1"/>
  <c r="H82" i="16" s="1"/>
  <c r="F6" i="16"/>
  <c r="F3" i="16"/>
  <c r="H79" i="20"/>
  <c r="G79" i="20"/>
  <c r="F79" i="20"/>
  <c r="H78" i="20"/>
  <c r="F78" i="20"/>
  <c r="H77" i="20"/>
  <c r="F77" i="20"/>
  <c r="H76" i="20"/>
  <c r="F76" i="20"/>
  <c r="H75" i="20"/>
  <c r="F75" i="20"/>
  <c r="H74" i="20"/>
  <c r="F74" i="20"/>
  <c r="H73" i="20"/>
  <c r="F73" i="20"/>
  <c r="H72" i="20"/>
  <c r="F72" i="20"/>
  <c r="H71" i="20"/>
  <c r="F71" i="20"/>
  <c r="H70" i="20"/>
  <c r="F70" i="20"/>
  <c r="H69" i="20"/>
  <c r="F69" i="20"/>
  <c r="H68" i="20"/>
  <c r="F68" i="20"/>
  <c r="H67" i="20"/>
  <c r="F67" i="20"/>
  <c r="H66" i="20"/>
  <c r="F66" i="20"/>
  <c r="H65" i="20"/>
  <c r="F65" i="20"/>
  <c r="H64" i="20"/>
  <c r="G64" i="20"/>
  <c r="F64" i="20"/>
  <c r="H61" i="20"/>
  <c r="F61" i="20"/>
  <c r="H60" i="20"/>
  <c r="F60" i="20"/>
  <c r="H59" i="20"/>
  <c r="F59" i="20"/>
  <c r="H58" i="20"/>
  <c r="F58" i="20"/>
  <c r="H57" i="20"/>
  <c r="F57" i="20"/>
  <c r="H56" i="20"/>
  <c r="F56" i="20"/>
  <c r="H55" i="20"/>
  <c r="F55" i="20"/>
  <c r="I50" i="20"/>
  <c r="G50" i="20"/>
  <c r="I49" i="20"/>
  <c r="G49" i="20"/>
  <c r="I48" i="20"/>
  <c r="G48" i="20"/>
  <c r="I47" i="20"/>
  <c r="G47" i="20"/>
  <c r="I46" i="20"/>
  <c r="G46" i="20"/>
  <c r="I45" i="20"/>
  <c r="G45" i="20"/>
  <c r="I44" i="20"/>
  <c r="H44" i="20"/>
  <c r="G44" i="20"/>
  <c r="F44" i="20"/>
  <c r="I43" i="20"/>
  <c r="G43" i="20"/>
  <c r="I42" i="20"/>
  <c r="G42" i="20"/>
  <c r="I41" i="20"/>
  <c r="G41" i="20"/>
  <c r="I40" i="20"/>
  <c r="G40" i="20"/>
  <c r="I39" i="20"/>
  <c r="G39" i="20"/>
  <c r="I38" i="20"/>
  <c r="G38" i="20"/>
  <c r="I37" i="20"/>
  <c r="H37" i="20"/>
  <c r="G37" i="20"/>
  <c r="F37" i="20"/>
  <c r="I36" i="20"/>
  <c r="G36" i="20"/>
  <c r="I35" i="20"/>
  <c r="G35" i="20"/>
  <c r="I34" i="20"/>
  <c r="G34" i="20"/>
  <c r="I33" i="20"/>
  <c r="G33" i="20"/>
  <c r="I32" i="20"/>
  <c r="G32" i="20"/>
  <c r="I31" i="20"/>
  <c r="G31" i="20"/>
  <c r="I30" i="20"/>
  <c r="H30" i="20"/>
  <c r="G30" i="20"/>
  <c r="F30" i="20"/>
  <c r="I29" i="20"/>
  <c r="G29" i="20"/>
  <c r="I28" i="20"/>
  <c r="G28" i="20"/>
  <c r="I27" i="20"/>
  <c r="G27" i="20"/>
  <c r="I26" i="20"/>
  <c r="G26" i="20"/>
  <c r="I25" i="20"/>
  <c r="G25" i="20"/>
  <c r="I24" i="20"/>
  <c r="G24" i="20"/>
  <c r="I23" i="20"/>
  <c r="I81" i="20" s="1"/>
  <c r="H23" i="20"/>
  <c r="G23" i="20"/>
  <c r="F23" i="20"/>
  <c r="H19" i="20"/>
  <c r="G19" i="20"/>
  <c r="F19" i="20"/>
  <c r="H18" i="20"/>
  <c r="F18" i="20"/>
  <c r="H17" i="20"/>
  <c r="F17" i="20"/>
  <c r="H16" i="20"/>
  <c r="F16" i="20"/>
  <c r="H15" i="20"/>
  <c r="F15" i="20"/>
  <c r="H14" i="20"/>
  <c r="F14" i="20"/>
  <c r="H13" i="20"/>
  <c r="F13" i="20"/>
  <c r="H8" i="20"/>
  <c r="G8" i="20"/>
  <c r="G3" i="20" s="1"/>
  <c r="F8" i="20"/>
  <c r="H7" i="20"/>
  <c r="F7" i="20"/>
  <c r="H6" i="20"/>
  <c r="H81" i="20" s="1"/>
  <c r="H82" i="20" s="1"/>
  <c r="F6" i="20"/>
  <c r="F3" i="20"/>
  <c r="H79" i="15"/>
  <c r="G79" i="15"/>
  <c r="F79" i="15"/>
  <c r="H78" i="15"/>
  <c r="F78" i="15"/>
  <c r="H77" i="15"/>
  <c r="F77" i="15"/>
  <c r="H76" i="15"/>
  <c r="F76" i="15"/>
  <c r="H75" i="15"/>
  <c r="F75" i="15"/>
  <c r="H74" i="15"/>
  <c r="F74" i="15"/>
  <c r="H73" i="15"/>
  <c r="F73" i="15"/>
  <c r="H72" i="15"/>
  <c r="F72" i="15"/>
  <c r="H71" i="15"/>
  <c r="F71" i="15"/>
  <c r="H70" i="15"/>
  <c r="F70" i="15"/>
  <c r="H69" i="15"/>
  <c r="F69" i="15"/>
  <c r="H68" i="15"/>
  <c r="F68" i="15"/>
  <c r="H67" i="15"/>
  <c r="F67" i="15"/>
  <c r="H66" i="15"/>
  <c r="F66" i="15"/>
  <c r="H65" i="15"/>
  <c r="F65" i="15"/>
  <c r="H61" i="15"/>
  <c r="F61" i="15"/>
  <c r="H60" i="15"/>
  <c r="F60" i="15"/>
  <c r="H59" i="15"/>
  <c r="F59" i="15"/>
  <c r="H58" i="15"/>
  <c r="F58" i="15"/>
  <c r="H57" i="15"/>
  <c r="F57" i="15"/>
  <c r="H56" i="15"/>
  <c r="F56" i="15"/>
  <c r="H55" i="15"/>
  <c r="F55" i="15"/>
  <c r="I50" i="15"/>
  <c r="G50" i="15"/>
  <c r="I49" i="15"/>
  <c r="G49" i="15"/>
  <c r="I48" i="15"/>
  <c r="G48" i="15"/>
  <c r="I47" i="15"/>
  <c r="G47" i="15"/>
  <c r="I46" i="15"/>
  <c r="G46" i="15"/>
  <c r="I45" i="15"/>
  <c r="G45" i="15"/>
  <c r="I44" i="15"/>
  <c r="H44" i="15"/>
  <c r="G44" i="15"/>
  <c r="F44" i="15"/>
  <c r="I43" i="15"/>
  <c r="G43" i="15"/>
  <c r="I42" i="15"/>
  <c r="G42" i="15"/>
  <c r="I41" i="15"/>
  <c r="G41" i="15"/>
  <c r="I40" i="15"/>
  <c r="G40" i="15"/>
  <c r="I39" i="15"/>
  <c r="G39" i="15"/>
  <c r="I38" i="15"/>
  <c r="G38" i="15"/>
  <c r="I37" i="15"/>
  <c r="H37" i="15"/>
  <c r="G37" i="15"/>
  <c r="F37" i="15"/>
  <c r="I36" i="15"/>
  <c r="G36" i="15"/>
  <c r="I35" i="15"/>
  <c r="G35" i="15"/>
  <c r="I34" i="15"/>
  <c r="G34" i="15"/>
  <c r="I33" i="15"/>
  <c r="G33" i="15"/>
  <c r="I32" i="15"/>
  <c r="G32" i="15"/>
  <c r="I31" i="15"/>
  <c r="G31" i="15"/>
  <c r="I30" i="15"/>
  <c r="H30" i="15"/>
  <c r="G30" i="15"/>
  <c r="F30" i="15"/>
  <c r="I29" i="15"/>
  <c r="G29" i="15"/>
  <c r="I28" i="15"/>
  <c r="G28" i="15"/>
  <c r="I27" i="15"/>
  <c r="G27" i="15"/>
  <c r="I26" i="15"/>
  <c r="G26" i="15"/>
  <c r="I25" i="15"/>
  <c r="G25" i="15"/>
  <c r="I24" i="15"/>
  <c r="G24" i="15"/>
  <c r="I23" i="15"/>
  <c r="I81" i="15" s="1"/>
  <c r="H23" i="15"/>
  <c r="G23" i="15"/>
  <c r="F23" i="15"/>
  <c r="H19" i="15"/>
  <c r="G19" i="15"/>
  <c r="F19" i="15"/>
  <c r="H18" i="15"/>
  <c r="F18" i="15"/>
  <c r="H17" i="15"/>
  <c r="F17" i="15"/>
  <c r="H16" i="15"/>
  <c r="F16" i="15"/>
  <c r="H15" i="15"/>
  <c r="F15" i="15"/>
  <c r="H14" i="15"/>
  <c r="F14" i="15"/>
  <c r="H13" i="15"/>
  <c r="F13" i="15"/>
  <c r="H8" i="15"/>
  <c r="G8" i="15"/>
  <c r="G3" i="15" s="1"/>
  <c r="F8" i="15"/>
  <c r="H7" i="15"/>
  <c r="F7" i="15"/>
  <c r="H6" i="15"/>
  <c r="H81" i="15" s="1"/>
  <c r="H82" i="15" s="1"/>
  <c r="F6" i="15"/>
  <c r="F3" i="15"/>
  <c r="H79" i="12"/>
  <c r="G79" i="12"/>
  <c r="F79" i="12"/>
  <c r="H78" i="12"/>
  <c r="F78" i="12"/>
  <c r="H77" i="12"/>
  <c r="F77" i="12"/>
  <c r="H76" i="12"/>
  <c r="F76" i="12"/>
  <c r="H75" i="12"/>
  <c r="F75" i="12"/>
  <c r="H74" i="12"/>
  <c r="F74" i="12"/>
  <c r="H73" i="12"/>
  <c r="F73" i="12"/>
  <c r="H72" i="12"/>
  <c r="F72" i="12"/>
  <c r="H71" i="12"/>
  <c r="F71" i="12"/>
  <c r="H70" i="12"/>
  <c r="F70" i="12"/>
  <c r="H69" i="12"/>
  <c r="F69" i="12"/>
  <c r="H68" i="12"/>
  <c r="F68" i="12"/>
  <c r="H67" i="12"/>
  <c r="F67" i="12"/>
  <c r="H66" i="12"/>
  <c r="F66" i="12"/>
  <c r="H65" i="12"/>
  <c r="F65" i="12"/>
  <c r="H64" i="12"/>
  <c r="G64" i="12"/>
  <c r="F64" i="12"/>
  <c r="H61" i="12"/>
  <c r="F61" i="12"/>
  <c r="H60" i="12"/>
  <c r="F60" i="12"/>
  <c r="H59" i="12"/>
  <c r="F59" i="12"/>
  <c r="H58" i="12"/>
  <c r="F58" i="12"/>
  <c r="H57" i="12"/>
  <c r="F57" i="12"/>
  <c r="H56" i="12"/>
  <c r="F56" i="12"/>
  <c r="H55" i="12"/>
  <c r="F55" i="12"/>
  <c r="I50" i="12"/>
  <c r="G50" i="12"/>
  <c r="I49" i="12"/>
  <c r="G49" i="12"/>
  <c r="I48" i="12"/>
  <c r="G48" i="12"/>
  <c r="I47" i="12"/>
  <c r="G47" i="12"/>
  <c r="I46" i="12"/>
  <c r="G46" i="12"/>
  <c r="I45" i="12"/>
  <c r="G45" i="12"/>
  <c r="I44" i="12"/>
  <c r="H44" i="12"/>
  <c r="G44" i="12"/>
  <c r="F44" i="12"/>
  <c r="I43" i="12"/>
  <c r="G43" i="12"/>
  <c r="I42" i="12"/>
  <c r="G42" i="12"/>
  <c r="I41" i="12"/>
  <c r="G41" i="12"/>
  <c r="I40" i="12"/>
  <c r="G40" i="12"/>
  <c r="I39" i="12"/>
  <c r="G39" i="12"/>
  <c r="I38" i="12"/>
  <c r="G38" i="12"/>
  <c r="I37" i="12"/>
  <c r="H37" i="12"/>
  <c r="G37" i="12"/>
  <c r="F37" i="12"/>
  <c r="I36" i="12"/>
  <c r="G36" i="12"/>
  <c r="I35" i="12"/>
  <c r="G35" i="12"/>
  <c r="I34" i="12"/>
  <c r="G34" i="12"/>
  <c r="I33" i="12"/>
  <c r="G33" i="12"/>
  <c r="I32" i="12"/>
  <c r="G32" i="12"/>
  <c r="I31" i="12"/>
  <c r="G31" i="12"/>
  <c r="I30" i="12"/>
  <c r="H30" i="12"/>
  <c r="G30" i="12"/>
  <c r="F30" i="12"/>
  <c r="I29" i="12"/>
  <c r="G29" i="12"/>
  <c r="I28" i="12"/>
  <c r="G28" i="12"/>
  <c r="I27" i="12"/>
  <c r="G27" i="12"/>
  <c r="I26" i="12"/>
  <c r="G26" i="12"/>
  <c r="I25" i="12"/>
  <c r="G25" i="12"/>
  <c r="I24" i="12"/>
  <c r="G24" i="12"/>
  <c r="I23" i="12"/>
  <c r="I81" i="12" s="1"/>
  <c r="H23" i="12"/>
  <c r="G23" i="12"/>
  <c r="F23" i="12"/>
  <c r="H19" i="12"/>
  <c r="G19" i="12"/>
  <c r="F19" i="12"/>
  <c r="H18" i="12"/>
  <c r="F18" i="12"/>
  <c r="H17" i="12"/>
  <c r="F17" i="12"/>
  <c r="H16" i="12"/>
  <c r="F16" i="12"/>
  <c r="H15" i="12"/>
  <c r="F15" i="12"/>
  <c r="H14" i="12"/>
  <c r="F14" i="12"/>
  <c r="H13" i="12"/>
  <c r="F13" i="12"/>
  <c r="H8" i="12"/>
  <c r="G8" i="12"/>
  <c r="G3" i="12" s="1"/>
  <c r="F8" i="12"/>
  <c r="H7" i="12"/>
  <c r="F7" i="12"/>
  <c r="H6" i="12"/>
  <c r="H81" i="12" s="1"/>
  <c r="H82" i="12" s="1"/>
  <c r="F6" i="12"/>
  <c r="F3" i="12"/>
  <c r="H79" i="8"/>
  <c r="G79" i="8"/>
  <c r="F79" i="8"/>
  <c r="H78" i="8"/>
  <c r="F78" i="8"/>
  <c r="H77" i="8"/>
  <c r="F77" i="8"/>
  <c r="H76" i="8"/>
  <c r="F76" i="8"/>
  <c r="H75" i="8"/>
  <c r="F75" i="8"/>
  <c r="H74" i="8"/>
  <c r="F74" i="8"/>
  <c r="H73" i="8"/>
  <c r="F73" i="8"/>
  <c r="H72" i="8"/>
  <c r="F72" i="8"/>
  <c r="H71" i="8"/>
  <c r="F71" i="8"/>
  <c r="H70" i="8"/>
  <c r="F70" i="8"/>
  <c r="H69" i="8"/>
  <c r="F69" i="8"/>
  <c r="H68" i="8"/>
  <c r="F68" i="8"/>
  <c r="H67" i="8"/>
  <c r="F67" i="8"/>
  <c r="H66" i="8"/>
  <c r="F66" i="8"/>
  <c r="H65" i="8"/>
  <c r="F65" i="8"/>
  <c r="H64" i="8"/>
  <c r="G64" i="8"/>
  <c r="F64" i="8"/>
  <c r="H61" i="8"/>
  <c r="F61" i="8"/>
  <c r="H60" i="8"/>
  <c r="F60" i="8"/>
  <c r="H59" i="8"/>
  <c r="F59" i="8"/>
  <c r="H58" i="8"/>
  <c r="F58" i="8"/>
  <c r="H57" i="8"/>
  <c r="F57" i="8"/>
  <c r="H56" i="8"/>
  <c r="F56" i="8"/>
  <c r="H55" i="8"/>
  <c r="F55" i="8"/>
  <c r="I50" i="8"/>
  <c r="G50" i="8"/>
  <c r="I49" i="8"/>
  <c r="G49" i="8"/>
  <c r="I48" i="8"/>
  <c r="G48" i="8"/>
  <c r="I47" i="8"/>
  <c r="G47" i="8"/>
  <c r="I46" i="8"/>
  <c r="G46" i="8"/>
  <c r="I45" i="8"/>
  <c r="G45" i="8"/>
  <c r="I44" i="8"/>
  <c r="H44" i="8"/>
  <c r="G44" i="8"/>
  <c r="F44" i="8"/>
  <c r="I43" i="8"/>
  <c r="G43" i="8"/>
  <c r="I42" i="8"/>
  <c r="G42" i="8"/>
  <c r="I41" i="8"/>
  <c r="G41" i="8"/>
  <c r="I40" i="8"/>
  <c r="G40" i="8"/>
  <c r="I39" i="8"/>
  <c r="G39" i="8"/>
  <c r="I38" i="8"/>
  <c r="G38" i="8"/>
  <c r="I37" i="8"/>
  <c r="H37" i="8"/>
  <c r="G37" i="8"/>
  <c r="F37" i="8"/>
  <c r="I36" i="8"/>
  <c r="G36" i="8"/>
  <c r="I35" i="8"/>
  <c r="G35" i="8"/>
  <c r="I34" i="8"/>
  <c r="G34" i="8"/>
  <c r="I33" i="8"/>
  <c r="G33" i="8"/>
  <c r="I32" i="8"/>
  <c r="G32" i="8"/>
  <c r="I31" i="8"/>
  <c r="G31" i="8"/>
  <c r="I30" i="8"/>
  <c r="H30" i="8"/>
  <c r="G30" i="8"/>
  <c r="F30" i="8"/>
  <c r="I29" i="8"/>
  <c r="G29" i="8"/>
  <c r="I28" i="8"/>
  <c r="G28" i="8"/>
  <c r="I27" i="8"/>
  <c r="G27" i="8"/>
  <c r="I26" i="8"/>
  <c r="G26" i="8"/>
  <c r="I25" i="8"/>
  <c r="G25" i="8"/>
  <c r="I24" i="8"/>
  <c r="G24" i="8"/>
  <c r="I23" i="8"/>
  <c r="I81" i="8" s="1"/>
  <c r="H23" i="8"/>
  <c r="G23" i="8"/>
  <c r="F23" i="8"/>
  <c r="H19" i="8"/>
  <c r="G19" i="8"/>
  <c r="F19" i="8"/>
  <c r="H18" i="8"/>
  <c r="F18" i="8"/>
  <c r="H17" i="8"/>
  <c r="F17" i="8"/>
  <c r="H16" i="8"/>
  <c r="F16" i="8"/>
  <c r="H15" i="8"/>
  <c r="F15" i="8"/>
  <c r="H14" i="8"/>
  <c r="F14" i="8"/>
  <c r="H13" i="8"/>
  <c r="F13" i="8"/>
  <c r="H8" i="8"/>
  <c r="G8" i="8"/>
  <c r="G3" i="8" s="1"/>
  <c r="F8" i="8"/>
  <c r="H7" i="8"/>
  <c r="F7" i="8"/>
  <c r="H6" i="8"/>
  <c r="H81" i="8" s="1"/>
  <c r="H82" i="8" s="1"/>
  <c r="F6" i="8"/>
  <c r="F3" i="8"/>
  <c r="I23" i="7"/>
  <c r="I24" i="7"/>
  <c r="I25" i="7"/>
  <c r="I26" i="7"/>
  <c r="I27" i="7"/>
  <c r="I28" i="7"/>
  <c r="I29" i="7"/>
  <c r="I30" i="7"/>
  <c r="I31" i="7"/>
  <c r="I32" i="7"/>
  <c r="I33" i="7"/>
  <c r="I34" i="7"/>
  <c r="I35" i="7"/>
  <c r="I36" i="7"/>
  <c r="I37" i="7"/>
  <c r="I38" i="7"/>
  <c r="I39" i="7"/>
  <c r="I40" i="7"/>
  <c r="I41" i="7"/>
  <c r="I42" i="7"/>
  <c r="I43" i="7"/>
  <c r="I44" i="7"/>
  <c r="I45" i="7"/>
  <c r="I46" i="7"/>
  <c r="I47" i="7"/>
  <c r="I48" i="7"/>
  <c r="I49" i="7"/>
  <c r="I50" i="7"/>
  <c r="G64" i="7"/>
  <c r="G79" i="7"/>
  <c r="F78" i="7"/>
  <c r="F79" i="7"/>
  <c r="F64" i="7"/>
  <c r="H55" i="7"/>
  <c r="F55" i="7"/>
  <c r="H44" i="7"/>
  <c r="H37" i="7"/>
  <c r="H30" i="7"/>
  <c r="H23" i="7"/>
  <c r="F23" i="7"/>
  <c r="H15" i="7"/>
  <c r="H14" i="7"/>
  <c r="H13" i="7"/>
  <c r="G19" i="7"/>
  <c r="F14" i="7"/>
  <c r="F13" i="7"/>
  <c r="H8" i="7"/>
  <c r="H7" i="7"/>
  <c r="H6" i="7"/>
  <c r="F7" i="7"/>
  <c r="F6" i="7"/>
  <c r="F66" i="7"/>
  <c r="B22" i="2"/>
  <c r="I81" i="7" l="1"/>
  <c r="H67" i="7"/>
  <c r="H64" i="7"/>
  <c r="H61" i="7"/>
  <c r="H19" i="7"/>
  <c r="H18" i="7"/>
  <c r="H17" i="7"/>
  <c r="H16" i="7"/>
  <c r="H79" i="7"/>
  <c r="H78" i="7"/>
  <c r="H66" i="7"/>
  <c r="H68" i="7"/>
  <c r="H69" i="7"/>
  <c r="H70" i="7"/>
  <c r="H71" i="7"/>
  <c r="H72" i="7"/>
  <c r="H73" i="7"/>
  <c r="H74" i="7"/>
  <c r="H75" i="7"/>
  <c r="H76" i="7"/>
  <c r="H77" i="7"/>
  <c r="H65" i="7"/>
  <c r="H56" i="7"/>
  <c r="H57" i="7"/>
  <c r="H58" i="7"/>
  <c r="H59" i="7"/>
  <c r="H60" i="7"/>
  <c r="H81" i="7" l="1"/>
  <c r="H82" i="7" l="1"/>
  <c r="C117" i="40"/>
  <c r="C113" i="40"/>
  <c r="C109" i="40"/>
  <c r="C105" i="40"/>
  <c r="C101" i="40"/>
  <c r="C97" i="40"/>
  <c r="C93" i="40"/>
  <c r="C89" i="40"/>
  <c r="C85" i="40"/>
  <c r="C81" i="40"/>
  <c r="C77" i="40"/>
  <c r="C73" i="40"/>
  <c r="C69" i="40"/>
  <c r="C65" i="40"/>
  <c r="C61" i="40"/>
  <c r="C57" i="40"/>
  <c r="C53" i="40"/>
  <c r="C49" i="40"/>
  <c r="C45" i="40"/>
  <c r="C41" i="40"/>
  <c r="C37" i="40"/>
  <c r="C33" i="40"/>
  <c r="C29" i="40"/>
  <c r="C25" i="40"/>
  <c r="C21" i="40"/>
  <c r="C17" i="40"/>
  <c r="C13" i="40"/>
  <c r="C121" i="40" l="1"/>
  <c r="C5" i="40" l="1"/>
  <c r="F67" i="7"/>
  <c r="F68" i="7"/>
  <c r="F69" i="7"/>
  <c r="F70" i="7"/>
  <c r="F71" i="7"/>
  <c r="F72" i="7"/>
  <c r="F73" i="7"/>
  <c r="F74" i="7"/>
  <c r="F75" i="7"/>
  <c r="F76" i="7"/>
  <c r="F77" i="7"/>
  <c r="F65" i="7"/>
  <c r="F56" i="7"/>
  <c r="F57" i="7"/>
  <c r="F58" i="7"/>
  <c r="F59" i="7"/>
  <c r="F60" i="7"/>
  <c r="F61" i="7"/>
  <c r="G24" i="7"/>
  <c r="G25" i="7"/>
  <c r="G26" i="7"/>
  <c r="G27" i="7"/>
  <c r="G28" i="7"/>
  <c r="G29" i="7"/>
  <c r="G30" i="7"/>
  <c r="G31" i="7"/>
  <c r="G32" i="7"/>
  <c r="G33" i="7"/>
  <c r="G34" i="7"/>
  <c r="G35" i="7"/>
  <c r="G36" i="7"/>
  <c r="G37" i="7"/>
  <c r="G38" i="7"/>
  <c r="G39" i="7"/>
  <c r="G40" i="7"/>
  <c r="G41" i="7"/>
  <c r="G42" i="7"/>
  <c r="G43" i="7"/>
  <c r="G44" i="7"/>
  <c r="G45" i="7"/>
  <c r="G46" i="7"/>
  <c r="G47" i="7"/>
  <c r="G48" i="7"/>
  <c r="G49" i="7"/>
  <c r="G50" i="7"/>
  <c r="F19" i="7"/>
  <c r="F18" i="7"/>
  <c r="F17" i="7"/>
  <c r="F16" i="7"/>
  <c r="F15" i="7"/>
  <c r="F8" i="7"/>
  <c r="G23" i="7" l="1"/>
  <c r="F44" i="7"/>
  <c r="F37" i="7"/>
  <c r="F30" i="7"/>
  <c r="G8" i="7"/>
  <c r="G3" i="7" s="1"/>
  <c r="F3" i="7" l="1"/>
  <c r="B82" i="7" l="1"/>
  <c r="C9" i="40" s="1"/>
  <c r="B125" i="40" s="1"/>
</calcChain>
</file>

<file path=xl/sharedStrings.xml><?xml version="1.0" encoding="utf-8"?>
<sst xmlns="http://schemas.openxmlformats.org/spreadsheetml/2006/main" count="2402" uniqueCount="128">
  <si>
    <t>E-mail</t>
  </si>
  <si>
    <t>Telephone number</t>
  </si>
  <si>
    <t>Address</t>
  </si>
  <si>
    <t>Name of the contact person at the firm</t>
  </si>
  <si>
    <t>Information on the contact person within the firm for this notification</t>
  </si>
  <si>
    <t>LEI Code (if available)</t>
  </si>
  <si>
    <t>Name of the firm</t>
  </si>
  <si>
    <t>Information on the firm</t>
  </si>
  <si>
    <t>A5</t>
  </si>
  <si>
    <t>A4</t>
  </si>
  <si>
    <t>The marketing strategy of the firm in the Host Member State</t>
  </si>
  <si>
    <t>Relating to which products</t>
  </si>
  <si>
    <t>A1/A2/A3</t>
  </si>
  <si>
    <t>shares</t>
  </si>
  <si>
    <t>bonds</t>
  </si>
  <si>
    <t>UCITS funds</t>
  </si>
  <si>
    <t>CFDs</t>
  </si>
  <si>
    <t>other derivatives</t>
  </si>
  <si>
    <t>other</t>
  </si>
  <si>
    <t>non-UCITS funds</t>
  </si>
  <si>
    <t>A6/A7</t>
  </si>
  <si>
    <t>B1</t>
  </si>
  <si>
    <t>B2</t>
  </si>
  <si>
    <t>B3</t>
  </si>
  <si>
    <t>B4</t>
  </si>
  <si>
    <t>B5</t>
  </si>
  <si>
    <t>B6</t>
  </si>
  <si>
    <t>B7</t>
  </si>
  <si>
    <t xml:space="preserve">Reporting template for entities with cross-border activity (freedom to provide investment services and activities) </t>
  </si>
  <si>
    <t>Instructions for the completion of this file</t>
  </si>
  <si>
    <t>Part 1 - Contact details</t>
  </si>
  <si>
    <t xml:space="preserve">Host Member State </t>
  </si>
  <si>
    <t xml:space="preserve">General information </t>
  </si>
  <si>
    <t>Details on passporting activities</t>
  </si>
  <si>
    <r>
      <t xml:space="preserve">Services and activities 
</t>
    </r>
    <r>
      <rPr>
        <i/>
        <sz val="9"/>
        <rFont val="Arial"/>
        <family val="2"/>
      </rPr>
      <t>(as per Section A of Annex I of Directive 2014/65/EU)</t>
    </r>
  </si>
  <si>
    <t>Details on passporting of ancillary activities</t>
  </si>
  <si>
    <t>Ancillary services</t>
  </si>
  <si>
    <t>(as per Section B of Annex I of Directive 2014/65/EU)</t>
  </si>
  <si>
    <t>Other information – Complaints and redress procedures</t>
  </si>
  <si>
    <t>(1) Please provide information in thousands of EUR. Net turnover’ should be understood as ‘turnover net of VAT’</t>
  </si>
  <si>
    <t>Austria</t>
  </si>
  <si>
    <r>
      <t xml:space="preserve">List the [3] financial products generating the highest number of complaints </t>
    </r>
    <r>
      <rPr>
        <sz val="9"/>
        <color theme="1"/>
        <rFont val="Arial"/>
        <family val="2"/>
      </rPr>
      <t>(please indicate which products comes first, second and third with numbers 1, 2 and 3)</t>
    </r>
  </si>
  <si>
    <r>
      <t xml:space="preserve">State the [3] most frequent topics of the complaints received 
</t>
    </r>
    <r>
      <rPr>
        <sz val="9"/>
        <color theme="1"/>
        <rFont val="Arial"/>
        <family val="2"/>
      </rPr>
      <t>(please indicate which topics comes first, second and third with numbers 1, 2 and 3)</t>
    </r>
  </si>
  <si>
    <t>May customers file a complaint with you in the language of the host MS?</t>
  </si>
  <si>
    <t>Part 2 - Details on passporting activities provided to retail clients</t>
  </si>
  <si>
    <t xml:space="preserve">Number of retail clients </t>
  </si>
  <si>
    <t>Number of retail clients</t>
  </si>
  <si>
    <t>Quality or lack of information provided to the client</t>
  </si>
  <si>
    <t>Investment product not appropriate/suitable for the client</t>
  </si>
  <si>
    <t>Terms of contract/fees/charges</t>
  </si>
  <si>
    <t>General admin/customer services (including custody/safekeeping services)</t>
  </si>
  <si>
    <t>Other </t>
  </si>
  <si>
    <t>Please indicate the total net turnover from services provided and activities performed cross-border to retail clients in the host Member State (1)</t>
  </si>
  <si>
    <t xml:space="preserve">Do you have a specific marketing strategy for the provision of cross-border investment services and activities to retail clients (specific website, specific marketing material, use of the language of a host Member State, telephone calls to clients in host MS, tied agents in the host MS, roadshows…)? </t>
  </si>
  <si>
    <t>Are all or part of the services / activities provided or performed to retail clients in the host Member State outsourced to a third-country entity?</t>
  </si>
  <si>
    <t xml:space="preserve">(2) as defined under art. 30 of Delegated Regulation (EU) 2017/565 </t>
  </si>
  <si>
    <t>Issue in relation to withdrawal of investor's funds from an account / issue connected to to exit from the investment and redemption of funds</t>
  </si>
  <si>
    <t>Belgium</t>
  </si>
  <si>
    <t>Bulgaria</t>
  </si>
  <si>
    <t>Croatia</t>
  </si>
  <si>
    <t>Czech Republic</t>
  </si>
  <si>
    <t>Denmark</t>
  </si>
  <si>
    <t>Estonia</t>
  </si>
  <si>
    <t>Finland</t>
  </si>
  <si>
    <t>France</t>
  </si>
  <si>
    <t>Germany</t>
  </si>
  <si>
    <t>Greece</t>
  </si>
  <si>
    <t>Hungary</t>
  </si>
  <si>
    <t>Ireland</t>
  </si>
  <si>
    <t>Italy</t>
  </si>
  <si>
    <t>Latvia</t>
  </si>
  <si>
    <t>Lithuania</t>
  </si>
  <si>
    <t>Luxembourg</t>
  </si>
  <si>
    <t>Spain</t>
  </si>
  <si>
    <t>Malta</t>
  </si>
  <si>
    <t>Netherlands</t>
  </si>
  <si>
    <t>Poland</t>
  </si>
  <si>
    <t>Portugal</t>
  </si>
  <si>
    <t>Romania</t>
  </si>
  <si>
    <t>Slovakia</t>
  </si>
  <si>
    <t>Slovenia</t>
  </si>
  <si>
    <t>Sweden</t>
  </si>
  <si>
    <t>Iceland</t>
  </si>
  <si>
    <t>Norway</t>
  </si>
  <si>
    <t>Liechtenstein</t>
  </si>
  <si>
    <t>Reporting period</t>
  </si>
  <si>
    <t>01/01/2020-31/12/2020</t>
  </si>
  <si>
    <t>General Information</t>
  </si>
  <si>
    <t>Mandatory fields are completed</t>
  </si>
  <si>
    <r>
      <t xml:space="preserve">The reporting template is composed of two parts:
     -  </t>
    </r>
    <r>
      <rPr>
        <b/>
        <sz val="11"/>
        <rFont val="Arial"/>
        <family val="2"/>
      </rPr>
      <t>Part 1</t>
    </r>
    <r>
      <rPr>
        <sz val="11"/>
        <rFont val="Arial"/>
        <family val="2"/>
      </rPr>
      <t xml:space="preserve">: Information on the firm and contact person within the firm for this reporting template
     -  </t>
    </r>
    <r>
      <rPr>
        <b/>
        <sz val="11"/>
        <rFont val="Arial"/>
        <family val="2"/>
      </rPr>
      <t>Part 2</t>
    </r>
    <r>
      <rPr>
        <sz val="11"/>
        <rFont val="Arial"/>
        <family val="2"/>
      </rPr>
      <t xml:space="preserve">: Detailed information on passporting activities that the firm is actually providing in other Member States to retail clients (and retail clients treated as professionals)
                     Important
                    - 29 separate work sheets have been prepared for each separate Member State. Firms however need to fill in information </t>
    </r>
    <r>
      <rPr>
        <b/>
        <sz val="11"/>
        <rFont val="Arial"/>
        <family val="2"/>
      </rPr>
      <t>ONLY for those Member States where they 
                      reach the materiality threshold of 50 retail clients (including retail clients treated as professionals)</t>
    </r>
    <r>
      <rPr>
        <sz val="11"/>
        <rFont val="Arial"/>
        <family val="2"/>
      </rPr>
      <t xml:space="preserve">
                    - the information provided should only refer to services and activities provided to retail clients (including retail clients treated as professionals) 
                    - the information provided should only refer to services and activities provided on a "freedom to provide services" basis and should not include services and activities 
                      provided on a "freedom of establishment" basis
                    - data should be provided with reference date 31/12/2020</t>
    </r>
  </si>
  <si>
    <t>1.</t>
  </si>
  <si>
    <t>SUMMARY RESULT</t>
  </si>
  <si>
    <t>Part 2 - Details on passporting activities provided to retail clients (AT-Austria)</t>
  </si>
  <si>
    <t>Part 2 - Details on passporting activities provided to retail clients (BE-Belgium)</t>
  </si>
  <si>
    <t>Part 2 - Details on passporting activities provided to retail clients (BG-Bulgaria)</t>
  </si>
  <si>
    <t>Part 2 - Details on passporting activities provided to retail clients (CZ-Czech Republic)</t>
  </si>
  <si>
    <t>Part 2 - Details on passporting activities provided to retail clients (DE-Germany)</t>
  </si>
  <si>
    <t>Part 2 - Details on passporting activities provided to retail clients (DK-Denmark)</t>
  </si>
  <si>
    <t>Part 2 - Details on passporting activities provided to retail clients (EE-Estonia)</t>
  </si>
  <si>
    <t>Part 2 - Details on passporting activities provided to retail clients (EL-Greece)</t>
  </si>
  <si>
    <t>Part 2 - Details on passporting activities provided to retail clients (ES-Spain)</t>
  </si>
  <si>
    <t>Part 2 - Details on passporting activities provided to retail clients (FI-Finland)</t>
  </si>
  <si>
    <t>Part 2 - Details on passporting activities provided to retail clients (FR-France)</t>
  </si>
  <si>
    <t>Part 2 - Details on passporting activities provided to retail clients (HR-Croatia)</t>
  </si>
  <si>
    <t>Part 2 - Details on passporting activities provided to retail clients (HU-Hungary)</t>
  </si>
  <si>
    <t>Part 2 - Details on passporting activities provided to retail clients (IE-Ireland)</t>
  </si>
  <si>
    <t>Part 2 - Details on passporting activities provided to retail clients (IT-Italy)</t>
  </si>
  <si>
    <t>Part 2 - Details on passporting activities provided to retail clients (LT-Lithuania)</t>
  </si>
  <si>
    <t>Part 2 - Details on passporting activities provided to retail clients (LU-Luxembourg)</t>
  </si>
  <si>
    <t>Part 2 - Details on passporting activities provided to retail clients (LV-Latvia)</t>
  </si>
  <si>
    <t>Part 2 - Details on passporting activities provided to retail clients (MT-Malta)</t>
  </si>
  <si>
    <t>Part 2 - Details on passporting activities provided to retail clients (NL-Netherlands)</t>
  </si>
  <si>
    <t>Part 2 - Details on passporting activities provided to retail clients (PL-Poland)</t>
  </si>
  <si>
    <t>Part 2 - Details on passporting activities provided to retail clients (PT-Portugal)</t>
  </si>
  <si>
    <t>Part 2 - Details on passporting activities provided to retail clients (RO-Romania)</t>
  </si>
  <si>
    <t>Part 2 - Details on passporting activities provided to retail clients (SE-Sweden)</t>
  </si>
  <si>
    <t>Part 2 - Details on passporting activities provided to retail clients (SI-Slovenia)</t>
  </si>
  <si>
    <t>Part 2 - Details on passporting activities provided to retail clients (SK-Slovakia)</t>
  </si>
  <si>
    <t>Part 2 - Details on passporting activities provided to retail clients (IS-Iceland)</t>
  </si>
  <si>
    <t>Part 2 - Details on passporting activities provided to retail clients (LI-Liechtenstein)</t>
  </si>
  <si>
    <t>Part 2 - Details on passporting activities provided to retail clients (NO-Norway)</t>
  </si>
  <si>
    <t>VALIDATION TESTS</t>
  </si>
  <si>
    <t>TRS identification code of the firm (as provided by CySEC)</t>
  </si>
  <si>
    <r>
      <t xml:space="preserve">The completed reporting template should be returned to </t>
    </r>
    <r>
      <rPr>
        <b/>
        <i/>
        <u/>
        <sz val="10"/>
        <color theme="4" tint="-0.249977111117893"/>
        <rFont val="Arial"/>
        <family val="2"/>
        <charset val="161"/>
      </rPr>
      <t>riskstatistics.cifs@cysec.gov.cy</t>
    </r>
    <r>
      <rPr>
        <b/>
        <i/>
        <sz val="10"/>
        <color theme="4" tint="-0.249977111117893"/>
        <rFont val="Arial"/>
        <family val="2"/>
        <charset val="161"/>
      </rPr>
      <t xml:space="preserve"> </t>
    </r>
    <r>
      <rPr>
        <b/>
        <sz val="10"/>
        <rFont val="Arial"/>
        <family val="2"/>
        <charset val="161"/>
      </rPr>
      <t>by</t>
    </r>
    <r>
      <rPr>
        <b/>
        <sz val="10"/>
        <color rgb="FFFF0000"/>
        <rFont val="Arial"/>
        <family val="2"/>
        <charset val="161"/>
      </rPr>
      <t xml:space="preserve"> </t>
    </r>
    <r>
      <rPr>
        <b/>
        <i/>
        <sz val="10"/>
        <color rgb="FFFF0000"/>
        <rFont val="Arial"/>
        <family val="2"/>
        <charset val="161"/>
      </rPr>
      <t>Friday, July 16, 2021, the latest.</t>
    </r>
  </si>
  <si>
    <r>
      <t xml:space="preserve">If you answered </t>
    </r>
    <r>
      <rPr>
        <sz val="11"/>
        <color theme="1"/>
        <rFont val="Arial"/>
        <family val="2"/>
        <charset val="161"/>
      </rPr>
      <t>'Yes'</t>
    </r>
    <r>
      <rPr>
        <sz val="11"/>
        <color theme="1"/>
        <rFont val="Arial"/>
        <family val="2"/>
      </rPr>
      <t xml:space="preserve"> to the previous question, does it include critical and important operational functions (2)?
If you answered </t>
    </r>
    <r>
      <rPr>
        <sz val="11"/>
        <color theme="1"/>
        <rFont val="Arial"/>
        <family val="2"/>
        <charset val="161"/>
      </rPr>
      <t>'No'</t>
    </r>
    <r>
      <rPr>
        <sz val="11"/>
        <color theme="1"/>
        <rFont val="Arial"/>
        <family val="2"/>
      </rPr>
      <t xml:space="preserve"> to the previous question, please leave cell B8 blank.</t>
    </r>
  </si>
  <si>
    <r>
      <t xml:space="preserve">If you answered 'Yes' to the previous question, please indicate which of the following apply? </t>
    </r>
    <r>
      <rPr>
        <sz val="9"/>
        <color theme="1"/>
        <rFont val="Arial"/>
        <family val="2"/>
      </rPr>
      <t xml:space="preserve">(please select more than one option if multiple marketing strategies apply)
</t>
    </r>
    <r>
      <rPr>
        <sz val="11"/>
        <color theme="1"/>
        <rFont val="Arial"/>
        <family val="2"/>
        <charset val="161"/>
      </rPr>
      <t>If you answered 'No' to the previous question, please leave cells B14-B19 blank.</t>
    </r>
  </si>
  <si>
    <t>Number of complaints received from retail clients over the preceding calendar year 
If the number of complaints is '0' (zero), please leave all the cells below blank.</t>
  </si>
  <si>
    <t>If you answered 'No' to the previous question, in which language(s) should the complaint be filed?
If you answered 'Yes' to the previous question, please leave cell C79 blank.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</si>
</sst>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2]\ #,##0;\-[$€-2]\ #,##0"/>
  </numFmts>
  <fonts count="38" x14ac:knownFonts="1">
    <font>
      <sz val="11"/>
      <color theme="1"/>
      <name val="Calibri"/>
      <family val="2"/>
      <scheme val="minor"/>
    </font>
    <font>
      <sz val="11"/>
      <color theme="1"/>
      <name val="Calibri"/>
      <family val="2"/>
      <charset val="161"/>
      <scheme val="minor"/>
    </font>
    <font>
      <sz val="11"/>
      <color theme="1"/>
      <name val="Calibri"/>
      <family val="2"/>
      <charset val="161"/>
      <scheme val="minor"/>
    </font>
    <font>
      <sz val="11"/>
      <color theme="1"/>
      <name val="Calibri"/>
      <family val="2"/>
      <scheme val="minor"/>
    </font>
    <font>
      <b/>
      <sz val="14"/>
      <name val="Arial"/>
      <family val="2"/>
    </font>
    <font>
      <sz val="11"/>
      <name val="Arial"/>
      <family val="2"/>
    </font>
    <font>
      <sz val="10"/>
      <color theme="1"/>
      <name val="Arial"/>
      <family val="2"/>
    </font>
    <font>
      <b/>
      <sz val="11"/>
      <name val="Arial"/>
      <family val="2"/>
    </font>
    <font>
      <b/>
      <sz val="11"/>
      <color theme="1"/>
      <name val="Arial"/>
      <family val="2"/>
    </font>
    <font>
      <sz val="11"/>
      <color theme="1"/>
      <name val="Arial"/>
      <family val="2"/>
    </font>
    <font>
      <i/>
      <sz val="11"/>
      <color theme="1"/>
      <name val="Arial"/>
      <family val="2"/>
    </font>
    <font>
      <b/>
      <sz val="16"/>
      <color theme="0"/>
      <name val="Arial"/>
      <family val="2"/>
    </font>
    <font>
      <b/>
      <sz val="16"/>
      <color theme="1"/>
      <name val="Arial"/>
      <family val="2"/>
    </font>
    <font>
      <i/>
      <sz val="9"/>
      <name val="Arial"/>
      <family val="2"/>
    </font>
    <font>
      <u/>
      <sz val="9"/>
      <color theme="1"/>
      <name val="Arial"/>
      <family val="2"/>
    </font>
    <font>
      <sz val="9"/>
      <color theme="1"/>
      <name val="Arial"/>
      <family val="2"/>
    </font>
    <font>
      <b/>
      <sz val="12"/>
      <name val="Arial"/>
      <family val="2"/>
    </font>
    <font>
      <i/>
      <sz val="11"/>
      <name val="Arial"/>
      <family val="2"/>
    </font>
    <font>
      <sz val="11"/>
      <color theme="0"/>
      <name val="Calibri"/>
      <family val="2"/>
      <scheme val="minor"/>
    </font>
    <font>
      <sz val="14"/>
      <color theme="0"/>
      <name val="Calibri"/>
      <family val="2"/>
      <scheme val="minor"/>
    </font>
    <font>
      <b/>
      <sz val="11"/>
      <name val="Calibri"/>
      <family val="2"/>
      <charset val="161"/>
      <scheme val="minor"/>
    </font>
    <font>
      <b/>
      <sz val="11"/>
      <color theme="1"/>
      <name val="Arial"/>
      <family val="2"/>
      <charset val="161"/>
    </font>
    <font>
      <u/>
      <sz val="11"/>
      <color theme="10"/>
      <name val="Calibri"/>
      <family val="2"/>
      <scheme val="minor"/>
    </font>
    <font>
      <sz val="11"/>
      <color rgb="FF000000"/>
      <name val="Calibri"/>
      <family val="2"/>
      <charset val="161"/>
    </font>
    <font>
      <u/>
      <sz val="11"/>
      <color theme="10"/>
      <name val="Calibri"/>
      <family val="2"/>
      <charset val="161"/>
      <scheme val="minor"/>
    </font>
    <font>
      <sz val="11"/>
      <name val="Calibri"/>
      <family val="2"/>
      <scheme val="minor"/>
    </font>
    <font>
      <sz val="12"/>
      <color theme="1"/>
      <name val="Calibri"/>
      <family val="2"/>
      <charset val="161"/>
      <scheme val="minor"/>
    </font>
    <font>
      <b/>
      <sz val="12"/>
      <color theme="0"/>
      <name val="Calibri"/>
      <family val="2"/>
      <charset val="161"/>
      <scheme val="minor"/>
    </font>
    <font>
      <b/>
      <sz val="12"/>
      <name val="Calibri"/>
      <family val="2"/>
      <charset val="161"/>
      <scheme val="minor"/>
    </font>
    <font>
      <b/>
      <sz val="11"/>
      <color theme="1"/>
      <name val="Calibri"/>
      <family val="2"/>
      <charset val="161"/>
      <scheme val="minor"/>
    </font>
    <font>
      <sz val="11"/>
      <color theme="0" tint="-4.9989318521683403E-2"/>
      <name val="Calibri"/>
      <family val="2"/>
      <scheme val="minor"/>
    </font>
    <font>
      <b/>
      <sz val="11"/>
      <color theme="0" tint="-4.9989318521683403E-2"/>
      <name val="Calibri"/>
      <family val="2"/>
      <scheme val="minor"/>
    </font>
    <font>
      <b/>
      <sz val="10"/>
      <color rgb="FFFF0000"/>
      <name val="Arial"/>
      <family val="2"/>
      <charset val="161"/>
    </font>
    <font>
      <b/>
      <sz val="10"/>
      <name val="Arial"/>
      <family val="2"/>
      <charset val="161"/>
    </font>
    <font>
      <b/>
      <i/>
      <sz val="10"/>
      <color rgb="FFFF0000"/>
      <name val="Arial"/>
      <family val="2"/>
      <charset val="161"/>
    </font>
    <font>
      <b/>
      <i/>
      <u/>
      <sz val="10"/>
      <color theme="4" tint="-0.249977111117893"/>
      <name val="Arial"/>
      <family val="2"/>
      <charset val="161"/>
    </font>
    <font>
      <b/>
      <i/>
      <sz val="10"/>
      <color theme="4" tint="-0.249977111117893"/>
      <name val="Arial"/>
      <family val="2"/>
      <charset val="161"/>
    </font>
    <font>
      <sz val="11"/>
      <color theme="1"/>
      <name val="Arial"/>
      <family val="2"/>
      <charset val="161"/>
    </font>
  </fonts>
  <fills count="11">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2060"/>
        <bgColor indexed="64"/>
      </patternFill>
    </fill>
    <fill>
      <patternFill patternType="solid">
        <fgColor rgb="FFD9D9D9"/>
        <bgColor indexed="64"/>
      </patternFill>
    </fill>
    <fill>
      <patternFill patternType="solid">
        <fgColor rgb="FFFFFF00"/>
        <bgColor indexed="64"/>
      </patternFill>
    </fill>
    <fill>
      <patternFill patternType="solid">
        <fgColor rgb="FFFFFFCC"/>
        <bgColor indexed="64"/>
      </patternFill>
    </fill>
    <fill>
      <patternFill patternType="solid">
        <fgColor rgb="FFFF0000"/>
        <bgColor indexed="64"/>
      </patternFill>
    </fill>
    <fill>
      <patternFill patternType="solid">
        <fgColor theme="9" tint="0.79998168889431442"/>
        <bgColor indexed="64"/>
      </patternFill>
    </fill>
    <fill>
      <patternFill patternType="solid">
        <fgColor theme="9" tint="0.39997558519241921"/>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s>
  <cellStyleXfs count="5">
    <xf numFmtId="0" fontId="0" fillId="0" borderId="0"/>
    <xf numFmtId="0" fontId="3" fillId="0" borderId="0"/>
    <xf numFmtId="0" fontId="3" fillId="0" borderId="0"/>
    <xf numFmtId="0" fontId="22" fillId="0" borderId="0" applyNumberFormat="0" applyFill="0" applyBorder="0" applyAlignment="0" applyProtection="0"/>
    <xf numFmtId="0" fontId="23" fillId="0" borderId="0" applyNumberFormat="0" applyFont="0" applyBorder="0" applyProtection="0"/>
  </cellStyleXfs>
  <cellXfs count="144">
    <xf numFmtId="0" fontId="0" fillId="0" borderId="0" xfId="0"/>
    <xf numFmtId="0" fontId="11" fillId="4" borderId="0" xfId="1" applyFont="1" applyFill="1" applyAlignment="1" applyProtection="1">
      <alignment horizontal="center" vertical="center"/>
      <protection hidden="1"/>
    </xf>
    <xf numFmtId="0" fontId="18" fillId="2" borderId="0" xfId="1" applyFont="1" applyFill="1" applyBorder="1" applyProtection="1">
      <protection hidden="1"/>
    </xf>
    <xf numFmtId="0" fontId="9" fillId="2" borderId="0" xfId="0" applyFont="1" applyFill="1" applyProtection="1">
      <protection hidden="1"/>
    </xf>
    <xf numFmtId="0" fontId="18" fillId="2" borderId="0" xfId="0" applyFont="1" applyFill="1" applyBorder="1" applyProtection="1">
      <protection hidden="1"/>
    </xf>
    <xf numFmtId="0" fontId="12" fillId="2" borderId="0" xfId="0" applyFont="1" applyFill="1" applyAlignment="1" applyProtection="1">
      <alignment horizontal="left" indent="5"/>
      <protection hidden="1"/>
    </xf>
    <xf numFmtId="0" fontId="6" fillId="2" borderId="0" xfId="1" applyFont="1" applyFill="1" applyProtection="1">
      <protection hidden="1"/>
    </xf>
    <xf numFmtId="0" fontId="5" fillId="2" borderId="0" xfId="1" applyFont="1" applyFill="1" applyBorder="1" applyAlignment="1" applyProtection="1">
      <alignment horizontal="justify" vertical="top" wrapText="1"/>
      <protection hidden="1"/>
    </xf>
    <xf numFmtId="0" fontId="18" fillId="2" borderId="0" xfId="1" applyFont="1" applyFill="1" applyBorder="1" applyAlignment="1" applyProtection="1">
      <alignment horizontal="left" vertical="top"/>
      <protection hidden="1"/>
    </xf>
    <xf numFmtId="0" fontId="4" fillId="6" borderId="0" xfId="0" applyFont="1" applyFill="1" applyBorder="1" applyAlignment="1" applyProtection="1">
      <alignment horizontal="left" vertical="center" wrapText="1"/>
      <protection hidden="1"/>
    </xf>
    <xf numFmtId="0" fontId="5" fillId="2" borderId="0" xfId="1" applyFont="1" applyFill="1" applyBorder="1" applyAlignment="1" applyProtection="1">
      <alignment vertical="top" wrapText="1"/>
      <protection hidden="1"/>
    </xf>
    <xf numFmtId="0" fontId="3" fillId="0" borderId="0" xfId="1" applyProtection="1">
      <protection hidden="1"/>
    </xf>
    <xf numFmtId="0" fontId="19" fillId="2" borderId="0" xfId="1" applyFont="1" applyFill="1" applyBorder="1" applyProtection="1">
      <protection hidden="1"/>
    </xf>
    <xf numFmtId="0" fontId="9" fillId="3" borderId="2" xfId="0" applyFont="1" applyFill="1" applyBorder="1" applyProtection="1">
      <protection hidden="1"/>
    </xf>
    <xf numFmtId="0" fontId="9" fillId="3" borderId="3" xfId="0" applyFont="1" applyFill="1" applyBorder="1" applyProtection="1">
      <protection hidden="1"/>
    </xf>
    <xf numFmtId="0" fontId="9" fillId="3" borderId="4" xfId="0" applyFont="1" applyFill="1" applyBorder="1" applyProtection="1">
      <protection hidden="1"/>
    </xf>
    <xf numFmtId="0" fontId="20" fillId="2" borderId="0" xfId="0" applyFont="1" applyFill="1" applyBorder="1" applyAlignment="1" applyProtection="1">
      <alignment horizontal="center" vertical="center"/>
      <protection hidden="1"/>
    </xf>
    <xf numFmtId="0" fontId="21" fillId="3" borderId="4" xfId="0" applyFont="1" applyFill="1" applyBorder="1" applyAlignment="1" applyProtection="1">
      <alignment horizontal="center" vertical="center"/>
      <protection hidden="1"/>
    </xf>
    <xf numFmtId="0" fontId="0" fillId="2" borderId="0" xfId="0" applyFill="1" applyProtection="1">
      <protection hidden="1"/>
    </xf>
    <xf numFmtId="0" fontId="8" fillId="3" borderId="7" xfId="0" applyFont="1" applyFill="1" applyBorder="1" applyAlignment="1" applyProtection="1">
      <alignment horizontal="justify" vertical="center" wrapText="1"/>
      <protection hidden="1"/>
    </xf>
    <xf numFmtId="0" fontId="0" fillId="3" borderId="24" xfId="0" applyFill="1" applyBorder="1" applyAlignment="1" applyProtection="1">
      <alignment horizontal="centerContinuous"/>
      <protection hidden="1"/>
    </xf>
    <xf numFmtId="0" fontId="0" fillId="3" borderId="23" xfId="0" applyFill="1" applyBorder="1" applyAlignment="1" applyProtection="1">
      <alignment horizontal="centerContinuous"/>
      <protection hidden="1"/>
    </xf>
    <xf numFmtId="0" fontId="9" fillId="5" borderId="2" xfId="0" applyFont="1" applyFill="1" applyBorder="1" applyAlignment="1" applyProtection="1">
      <alignment horizontal="left" vertical="center" wrapText="1"/>
      <protection hidden="1"/>
    </xf>
    <xf numFmtId="0" fontId="9" fillId="5" borderId="3" xfId="0" applyFont="1" applyFill="1" applyBorder="1" applyAlignment="1" applyProtection="1">
      <alignment horizontal="left" vertical="center" wrapText="1"/>
      <protection hidden="1"/>
    </xf>
    <xf numFmtId="0" fontId="9" fillId="5" borderId="13" xfId="0" applyFont="1" applyFill="1" applyBorder="1" applyAlignment="1" applyProtection="1">
      <alignment horizontal="left" vertical="center" wrapText="1"/>
      <protection hidden="1"/>
    </xf>
    <xf numFmtId="0" fontId="10" fillId="2" borderId="0" xfId="0" applyFont="1" applyFill="1" applyProtection="1">
      <protection hidden="1"/>
    </xf>
    <xf numFmtId="0" fontId="17" fillId="2" borderId="0" xfId="0" applyFont="1" applyFill="1" applyProtection="1">
      <protection hidden="1"/>
    </xf>
    <xf numFmtId="0" fontId="9" fillId="5" borderId="14" xfId="0" applyFont="1" applyFill="1" applyBorder="1" applyAlignment="1" applyProtection="1">
      <alignment horizontal="justify" vertical="center" wrapText="1"/>
      <protection hidden="1"/>
    </xf>
    <xf numFmtId="0" fontId="7" fillId="3" borderId="5" xfId="0" applyFont="1" applyFill="1" applyBorder="1" applyAlignment="1" applyProtection="1">
      <alignment horizontal="justify" vertical="center" wrapText="1"/>
      <protection hidden="1"/>
    </xf>
    <xf numFmtId="0" fontId="8" fillId="3" borderId="31" xfId="0" applyFont="1" applyFill="1" applyBorder="1" applyAlignment="1" applyProtection="1">
      <alignment horizontal="justify" vertical="center" wrapText="1"/>
      <protection hidden="1"/>
    </xf>
    <xf numFmtId="0" fontId="9" fillId="5" borderId="10" xfId="0" applyFont="1" applyFill="1" applyBorder="1" applyAlignment="1" applyProtection="1">
      <alignment horizontal="left" vertical="center" wrapText="1"/>
      <protection hidden="1"/>
    </xf>
    <xf numFmtId="0" fontId="9" fillId="5" borderId="16" xfId="0" applyFont="1" applyFill="1" applyBorder="1" applyAlignment="1" applyProtection="1">
      <alignment horizontal="left" vertical="center" wrapText="1"/>
      <protection hidden="1"/>
    </xf>
    <xf numFmtId="0" fontId="9" fillId="5" borderId="12" xfId="0" applyFont="1" applyFill="1" applyBorder="1" applyAlignment="1" applyProtection="1">
      <alignment horizontal="left" vertical="center" wrapText="1"/>
      <protection hidden="1"/>
    </xf>
    <xf numFmtId="0" fontId="9" fillId="2" borderId="0" xfId="0" applyFont="1" applyFill="1" applyAlignment="1" applyProtection="1">
      <alignment horizontal="justify" vertical="center"/>
      <protection hidden="1"/>
    </xf>
    <xf numFmtId="0" fontId="0" fillId="2" borderId="0" xfId="0" applyFont="1" applyFill="1" applyProtection="1">
      <protection hidden="1"/>
    </xf>
    <xf numFmtId="0" fontId="0" fillId="9" borderId="37" xfId="0" applyFill="1" applyBorder="1" applyAlignment="1" applyProtection="1">
      <alignment horizontal="center" vertical="center"/>
      <protection locked="0"/>
    </xf>
    <xf numFmtId="0" fontId="9" fillId="5" borderId="16" xfId="0" applyFont="1" applyFill="1" applyBorder="1" applyAlignment="1" applyProtection="1">
      <alignment horizontal="left" vertical="center" wrapText="1"/>
      <protection hidden="1"/>
    </xf>
    <xf numFmtId="0" fontId="9" fillId="5" borderId="14" xfId="0" applyFont="1" applyFill="1" applyBorder="1" applyAlignment="1" applyProtection="1">
      <alignment horizontal="justify" vertical="center" wrapText="1"/>
      <protection hidden="1"/>
    </xf>
    <xf numFmtId="0" fontId="2" fillId="10" borderId="39" xfId="0" applyFont="1" applyFill="1" applyBorder="1" applyAlignment="1" applyProtection="1">
      <alignment horizontal="center" vertical="center" wrapText="1"/>
      <protection locked="0"/>
    </xf>
    <xf numFmtId="0" fontId="2" fillId="10" borderId="37" xfId="0" applyFont="1" applyFill="1" applyBorder="1" applyAlignment="1" applyProtection="1">
      <alignment horizontal="center" vertical="center" wrapText="1"/>
      <protection locked="0"/>
    </xf>
    <xf numFmtId="0" fontId="2" fillId="10" borderId="38" xfId="0" applyFont="1" applyFill="1" applyBorder="1" applyAlignment="1" applyProtection="1">
      <alignment horizontal="center" vertical="center" wrapText="1"/>
      <protection locked="0"/>
    </xf>
    <xf numFmtId="0" fontId="24" fillId="9" borderId="4" xfId="3" applyFont="1" applyFill="1" applyBorder="1" applyProtection="1">
      <protection locked="0"/>
    </xf>
    <xf numFmtId="0" fontId="26" fillId="2" borderId="0" xfId="0" applyFont="1" applyFill="1" applyAlignment="1" applyProtection="1">
      <alignment horizontal="center" vertical="center"/>
      <protection hidden="1"/>
    </xf>
    <xf numFmtId="0" fontId="26" fillId="2" borderId="0" xfId="0" applyFont="1" applyFill="1" applyAlignment="1" applyProtection="1">
      <alignment vertical="center"/>
      <protection hidden="1"/>
    </xf>
    <xf numFmtId="0" fontId="27" fillId="2" borderId="0" xfId="0" applyFont="1" applyFill="1" applyBorder="1" applyAlignment="1" applyProtection="1">
      <alignment horizontal="center" vertical="center"/>
      <protection hidden="1"/>
    </xf>
    <xf numFmtId="0" fontId="28" fillId="2" borderId="0" xfId="0" applyFont="1" applyFill="1" applyBorder="1" applyAlignment="1" applyProtection="1">
      <alignment horizontal="center" vertical="center" wrapText="1"/>
      <protection hidden="1"/>
    </xf>
    <xf numFmtId="0" fontId="29" fillId="8" borderId="0" xfId="0" applyFont="1" applyFill="1" applyBorder="1" applyAlignment="1" applyProtection="1">
      <alignment horizontal="center" vertical="center"/>
      <protection hidden="1"/>
    </xf>
    <xf numFmtId="0" fontId="1" fillId="9" borderId="2" xfId="0" applyFont="1" applyFill="1" applyBorder="1" applyProtection="1">
      <protection locked="0"/>
    </xf>
    <xf numFmtId="0" fontId="1" fillId="9" borderId="3" xfId="0" applyFont="1" applyFill="1" applyBorder="1" applyProtection="1">
      <protection locked="0"/>
    </xf>
    <xf numFmtId="0" fontId="1" fillId="9" borderId="4" xfId="0" applyFont="1" applyFill="1" applyBorder="1" applyProtection="1">
      <protection locked="0"/>
    </xf>
    <xf numFmtId="0" fontId="1" fillId="9" borderId="2" xfId="0" applyFont="1" applyFill="1" applyBorder="1" applyAlignment="1" applyProtection="1">
      <alignment horizontal="center" vertical="center"/>
      <protection locked="0"/>
    </xf>
    <xf numFmtId="0" fontId="18" fillId="2" borderId="0" xfId="0" applyFont="1" applyFill="1" applyProtection="1">
      <protection hidden="1"/>
    </xf>
    <xf numFmtId="0" fontId="25" fillId="2" borderId="0" xfId="0" applyFont="1" applyFill="1" applyProtection="1">
      <protection hidden="1"/>
    </xf>
    <xf numFmtId="0" fontId="30" fillId="2" borderId="0" xfId="0" applyFont="1" applyFill="1" applyBorder="1" applyProtection="1">
      <protection hidden="1"/>
    </xf>
    <xf numFmtId="0" fontId="31" fillId="2" borderId="0" xfId="0" applyFont="1" applyFill="1" applyBorder="1" applyProtection="1">
      <protection hidden="1"/>
    </xf>
    <xf numFmtId="0" fontId="30" fillId="2" borderId="0" xfId="0" applyFont="1" applyFill="1" applyBorder="1" applyAlignment="1" applyProtection="1">
      <alignment horizontal="center"/>
      <protection hidden="1"/>
    </xf>
    <xf numFmtId="0" fontId="31" fillId="2" borderId="0" xfId="0" applyFont="1" applyFill="1" applyBorder="1" applyAlignment="1" applyProtection="1">
      <alignment horizontal="center" vertical="center"/>
      <protection hidden="1"/>
    </xf>
    <xf numFmtId="0" fontId="33" fillId="2" borderId="0" xfId="1" applyFont="1" applyFill="1" applyBorder="1" applyAlignment="1" applyProtection="1">
      <alignment horizontal="left" vertical="center" wrapText="1"/>
      <protection hidden="1"/>
    </xf>
    <xf numFmtId="0" fontId="16" fillId="3" borderId="7" xfId="1" applyFont="1" applyFill="1" applyBorder="1" applyAlignment="1" applyProtection="1">
      <alignment horizontal="center" vertical="center" wrapText="1"/>
      <protection hidden="1"/>
    </xf>
    <xf numFmtId="0" fontId="16" fillId="3" borderId="8" xfId="1" applyFont="1" applyFill="1" applyBorder="1" applyAlignment="1" applyProtection="1">
      <alignment horizontal="center" vertical="center" wrapText="1"/>
      <protection hidden="1"/>
    </xf>
    <xf numFmtId="0" fontId="8" fillId="3" borderId="5" xfId="0" applyFont="1" applyFill="1" applyBorder="1" applyProtection="1">
      <protection hidden="1"/>
    </xf>
    <xf numFmtId="0" fontId="8" fillId="3" borderId="6" xfId="0" applyFont="1" applyFill="1" applyBorder="1" applyProtection="1">
      <protection hidden="1"/>
    </xf>
    <xf numFmtId="0" fontId="0" fillId="10" borderId="11" xfId="0" applyFill="1" applyBorder="1" applyAlignment="1" applyProtection="1">
      <alignment horizontal="left" vertical="center" wrapText="1"/>
      <protection locked="0"/>
    </xf>
    <xf numFmtId="0" fontId="0" fillId="10" borderId="12" xfId="0" applyFill="1" applyBorder="1" applyAlignment="1" applyProtection="1">
      <alignment horizontal="left" vertical="center" wrapText="1"/>
      <protection locked="0"/>
    </xf>
    <xf numFmtId="0" fontId="8" fillId="3" borderId="22" xfId="0" applyFont="1" applyFill="1" applyBorder="1" applyAlignment="1" applyProtection="1">
      <alignment horizontal="center" vertical="center" wrapText="1"/>
      <protection hidden="1"/>
    </xf>
    <xf numFmtId="0" fontId="8" fillId="3" borderId="24" xfId="0" applyFont="1" applyFill="1" applyBorder="1" applyAlignment="1" applyProtection="1">
      <alignment horizontal="center" vertical="center" wrapText="1"/>
      <protection hidden="1"/>
    </xf>
    <xf numFmtId="0" fontId="8" fillId="3" borderId="23" xfId="0" applyFont="1" applyFill="1" applyBorder="1" applyAlignment="1" applyProtection="1">
      <alignment horizontal="center" vertical="center" wrapText="1"/>
      <protection hidden="1"/>
    </xf>
    <xf numFmtId="0" fontId="9" fillId="5" borderId="1" xfId="0" applyFont="1" applyFill="1" applyBorder="1" applyAlignment="1" applyProtection="1">
      <alignment horizontal="left" vertical="center" wrapText="1"/>
      <protection hidden="1"/>
    </xf>
    <xf numFmtId="0" fontId="9" fillId="5" borderId="16" xfId="0" applyFont="1" applyFill="1" applyBorder="1" applyAlignment="1" applyProtection="1">
      <alignment horizontal="left" vertical="center" wrapText="1"/>
      <protection hidden="1"/>
    </xf>
    <xf numFmtId="0" fontId="9" fillId="5" borderId="17" xfId="0" applyFont="1" applyFill="1" applyBorder="1" applyAlignment="1" applyProtection="1">
      <alignment horizontal="left" vertical="center" wrapText="1"/>
      <protection hidden="1"/>
    </xf>
    <xf numFmtId="0" fontId="9" fillId="5" borderId="11" xfId="0" applyFont="1" applyFill="1" applyBorder="1" applyAlignment="1" applyProtection="1">
      <alignment horizontal="left" vertical="center" wrapText="1"/>
      <protection hidden="1"/>
    </xf>
    <xf numFmtId="0" fontId="8" fillId="5" borderId="22" xfId="0" applyFont="1" applyFill="1" applyBorder="1" applyAlignment="1" applyProtection="1">
      <alignment horizontal="center" vertical="center" wrapText="1"/>
      <protection hidden="1"/>
    </xf>
    <xf numFmtId="0" fontId="8" fillId="5" borderId="33" xfId="0" applyFont="1" applyFill="1" applyBorder="1" applyAlignment="1" applyProtection="1">
      <alignment horizontal="center" vertical="center" wrapText="1"/>
      <protection hidden="1"/>
    </xf>
    <xf numFmtId="0" fontId="14" fillId="5" borderId="35" xfId="0" applyFont="1" applyFill="1" applyBorder="1" applyAlignment="1" applyProtection="1">
      <alignment horizontal="center" vertical="center" wrapText="1"/>
      <protection hidden="1"/>
    </xf>
    <xf numFmtId="0" fontId="14" fillId="5" borderId="36" xfId="0" applyFont="1" applyFill="1" applyBorder="1" applyAlignment="1" applyProtection="1">
      <alignment horizontal="center" vertical="center" wrapText="1"/>
      <protection hidden="1"/>
    </xf>
    <xf numFmtId="3" fontId="0" fillId="9" borderId="9" xfId="0" applyNumberFormat="1" applyFill="1" applyBorder="1" applyAlignment="1" applyProtection="1">
      <alignment horizontal="left" vertical="center"/>
      <protection locked="0"/>
    </xf>
    <xf numFmtId="3" fontId="0" fillId="9" borderId="10" xfId="0" applyNumberFormat="1" applyFill="1" applyBorder="1" applyAlignment="1" applyProtection="1">
      <alignment horizontal="left" vertical="center"/>
      <protection locked="0"/>
    </xf>
    <xf numFmtId="0" fontId="2" fillId="10" borderId="11" xfId="0" applyFont="1" applyFill="1" applyBorder="1" applyAlignment="1" applyProtection="1">
      <alignment horizontal="center" vertical="center" wrapText="1"/>
      <protection locked="0"/>
    </xf>
    <xf numFmtId="0" fontId="2" fillId="10" borderId="12" xfId="0" applyFont="1" applyFill="1" applyBorder="1" applyAlignment="1" applyProtection="1">
      <alignment horizontal="center" vertical="center" wrapText="1"/>
      <protection locked="0"/>
    </xf>
    <xf numFmtId="0" fontId="9" fillId="3" borderId="29" xfId="0" applyFont="1" applyFill="1" applyBorder="1" applyAlignment="1" applyProtection="1">
      <alignment horizontal="left" vertical="center" wrapText="1"/>
      <protection hidden="1"/>
    </xf>
    <xf numFmtId="0" fontId="9" fillId="3" borderId="28" xfId="0" applyFont="1" applyFill="1" applyBorder="1" applyAlignment="1" applyProtection="1">
      <alignment horizontal="left" vertical="center" wrapText="1"/>
      <protection hidden="1"/>
    </xf>
    <xf numFmtId="0" fontId="9" fillId="3" borderId="17" xfId="0" applyFont="1" applyFill="1" applyBorder="1" applyAlignment="1" applyProtection="1">
      <alignment horizontal="left" vertical="center" wrapText="1"/>
      <protection hidden="1"/>
    </xf>
    <xf numFmtId="0" fontId="9" fillId="3" borderId="11" xfId="0" applyFont="1" applyFill="1" applyBorder="1" applyAlignment="1" applyProtection="1">
      <alignment horizontal="left" vertical="center" wrapText="1"/>
      <protection hidden="1"/>
    </xf>
    <xf numFmtId="0" fontId="9" fillId="3" borderId="15" xfId="0" applyFont="1" applyFill="1" applyBorder="1" applyAlignment="1" applyProtection="1">
      <alignment horizontal="left" vertical="center" wrapText="1"/>
      <protection hidden="1"/>
    </xf>
    <xf numFmtId="0" fontId="9" fillId="3" borderId="1" xfId="0" applyFont="1" applyFill="1" applyBorder="1" applyAlignment="1" applyProtection="1">
      <alignment horizontal="left" vertical="center" wrapText="1"/>
      <protection hidden="1"/>
    </xf>
    <xf numFmtId="0" fontId="9" fillId="5" borderId="15" xfId="0" applyFont="1" applyFill="1" applyBorder="1" applyAlignment="1" applyProtection="1">
      <alignment horizontal="justify" vertical="center" wrapText="1"/>
      <protection hidden="1"/>
    </xf>
    <xf numFmtId="0" fontId="0" fillId="0" borderId="15" xfId="0" applyFont="1" applyBorder="1" applyAlignment="1" applyProtection="1">
      <alignment horizontal="justify" vertical="center" wrapText="1"/>
      <protection hidden="1"/>
    </xf>
    <xf numFmtId="0" fontId="8" fillId="3" borderId="7" xfId="0" applyFont="1" applyFill="1" applyBorder="1" applyAlignment="1" applyProtection="1">
      <alignment horizontal="center" vertical="center" wrapText="1"/>
      <protection hidden="1"/>
    </xf>
    <xf numFmtId="0" fontId="8" fillId="3" borderId="21" xfId="0" applyFont="1" applyFill="1" applyBorder="1" applyAlignment="1" applyProtection="1">
      <alignment horizontal="center" vertical="center" wrapText="1"/>
      <protection hidden="1"/>
    </xf>
    <xf numFmtId="0" fontId="0" fillId="0" borderId="21" xfId="0" applyBorder="1" applyAlignment="1" applyProtection="1">
      <alignment horizontal="center" vertical="center" wrapText="1"/>
      <protection hidden="1"/>
    </xf>
    <xf numFmtId="0" fontId="0" fillId="0" borderId="8" xfId="0" applyBorder="1" applyAlignment="1" applyProtection="1">
      <alignment horizontal="center" vertical="center" wrapText="1"/>
      <protection hidden="1"/>
    </xf>
    <xf numFmtId="0" fontId="9" fillId="5" borderId="14" xfId="0" applyFont="1" applyFill="1" applyBorder="1" applyAlignment="1" applyProtection="1">
      <alignment horizontal="justify" vertical="center" wrapText="1"/>
      <protection hidden="1"/>
    </xf>
    <xf numFmtId="0" fontId="0" fillId="10" borderId="9" xfId="0" applyFont="1" applyFill="1" applyBorder="1" applyAlignment="1" applyProtection="1">
      <alignment horizontal="left" vertical="center" wrapText="1"/>
      <protection locked="0"/>
    </xf>
    <xf numFmtId="0" fontId="0" fillId="10" borderId="9" xfId="0" applyFill="1" applyBorder="1" applyAlignment="1" applyProtection="1">
      <protection locked="0"/>
    </xf>
    <xf numFmtId="0" fontId="0" fillId="10" borderId="10" xfId="0" applyFill="1" applyBorder="1" applyAlignment="1" applyProtection="1">
      <protection locked="0"/>
    </xf>
    <xf numFmtId="0" fontId="0" fillId="10" borderId="11" xfId="0" applyFont="1" applyFill="1" applyBorder="1" applyAlignment="1" applyProtection="1">
      <alignment horizontal="justify" vertical="center" wrapText="1"/>
      <protection locked="0"/>
    </xf>
    <xf numFmtId="0" fontId="0" fillId="10" borderId="11" xfId="0" applyFill="1" applyBorder="1" applyAlignment="1" applyProtection="1">
      <protection locked="0"/>
    </xf>
    <xf numFmtId="0" fontId="0" fillId="10" borderId="12" xfId="0" applyFill="1" applyBorder="1" applyAlignment="1" applyProtection="1">
      <protection locked="0"/>
    </xf>
    <xf numFmtId="0" fontId="2" fillId="10" borderId="1" xfId="0" applyFont="1" applyFill="1" applyBorder="1" applyAlignment="1" applyProtection="1">
      <alignment horizontal="center" vertical="center" wrapText="1"/>
      <protection locked="0"/>
    </xf>
    <xf numFmtId="0" fontId="8" fillId="3" borderId="31" xfId="0" applyFont="1" applyFill="1" applyBorder="1" applyAlignment="1" applyProtection="1">
      <alignment horizontal="left" vertical="center" wrapText="1"/>
      <protection hidden="1"/>
    </xf>
    <xf numFmtId="0" fontId="0" fillId="3" borderId="6" xfId="0" applyFill="1" applyBorder="1" applyAlignment="1" applyProtection="1">
      <alignment horizontal="left" vertical="center" wrapText="1"/>
      <protection hidden="1"/>
    </xf>
    <xf numFmtId="0" fontId="2" fillId="10" borderId="9" xfId="0" applyFont="1" applyFill="1" applyBorder="1" applyAlignment="1" applyProtection="1">
      <alignment horizontal="center" vertical="center" wrapText="1"/>
      <protection locked="0"/>
    </xf>
    <xf numFmtId="0" fontId="9" fillId="5" borderId="15" xfId="0" applyFont="1" applyFill="1" applyBorder="1" applyAlignment="1" applyProtection="1">
      <alignment horizontal="left" vertical="center" wrapText="1"/>
      <protection hidden="1"/>
    </xf>
    <xf numFmtId="0" fontId="0" fillId="10" borderId="1" xfId="0" applyFont="1" applyFill="1" applyBorder="1" applyAlignment="1" applyProtection="1">
      <alignment horizontal="justify" vertical="center" wrapText="1"/>
      <protection locked="0"/>
    </xf>
    <xf numFmtId="0" fontId="0" fillId="10" borderId="1" xfId="0" applyFill="1" applyBorder="1" applyAlignment="1" applyProtection="1">
      <protection locked="0"/>
    </xf>
    <xf numFmtId="0" fontId="0" fillId="10" borderId="16" xfId="0" applyFill="1" applyBorder="1" applyAlignment="1" applyProtection="1">
      <protection locked="0"/>
    </xf>
    <xf numFmtId="0" fontId="0" fillId="0" borderId="17" xfId="0" applyFont="1" applyBorder="1" applyAlignment="1" applyProtection="1">
      <alignment horizontal="justify" vertical="center" wrapText="1"/>
      <protection hidden="1"/>
    </xf>
    <xf numFmtId="0" fontId="9" fillId="5" borderId="14" xfId="0" applyFont="1" applyFill="1" applyBorder="1" applyAlignment="1" applyProtection="1">
      <alignment horizontal="left" vertical="center" wrapText="1"/>
      <protection hidden="1"/>
    </xf>
    <xf numFmtId="0" fontId="9" fillId="5" borderId="39" xfId="0" applyFont="1" applyFill="1" applyBorder="1" applyAlignment="1" applyProtection="1">
      <alignment horizontal="left" vertical="center" wrapText="1"/>
      <protection hidden="1"/>
    </xf>
    <xf numFmtId="0" fontId="8" fillId="3" borderId="5" xfId="0" applyFont="1" applyFill="1" applyBorder="1" applyAlignment="1" applyProtection="1">
      <alignment horizontal="center" vertical="center" wrapText="1"/>
      <protection hidden="1"/>
    </xf>
    <xf numFmtId="0" fontId="8" fillId="3" borderId="31" xfId="0" applyFont="1" applyFill="1" applyBorder="1" applyAlignment="1" applyProtection="1">
      <alignment horizontal="center" vertical="center" wrapText="1"/>
      <protection hidden="1"/>
    </xf>
    <xf numFmtId="0" fontId="8" fillId="3" borderId="6" xfId="0" applyFont="1" applyFill="1" applyBorder="1" applyAlignment="1" applyProtection="1">
      <alignment horizontal="center" vertical="center" wrapText="1"/>
      <protection hidden="1"/>
    </xf>
    <xf numFmtId="0" fontId="2" fillId="10" borderId="16" xfId="0" applyFont="1" applyFill="1" applyBorder="1" applyAlignment="1" applyProtection="1">
      <alignment horizontal="center" vertical="center" wrapText="1"/>
      <protection locked="0"/>
    </xf>
    <xf numFmtId="0" fontId="0" fillId="10" borderId="28" xfId="0" applyFill="1" applyBorder="1" applyAlignment="1" applyProtection="1">
      <alignment horizontal="left" vertical="center"/>
      <protection locked="0"/>
    </xf>
    <xf numFmtId="0" fontId="0" fillId="10" borderId="30" xfId="0" applyFill="1" applyBorder="1" applyAlignment="1" applyProtection="1">
      <alignment horizontal="left" vertical="center"/>
      <protection locked="0"/>
    </xf>
    <xf numFmtId="0" fontId="2" fillId="10" borderId="28" xfId="0" applyFont="1" applyFill="1" applyBorder="1" applyAlignment="1" applyProtection="1">
      <alignment horizontal="center" vertical="center" wrapText="1"/>
      <protection locked="0"/>
    </xf>
    <xf numFmtId="0" fontId="2" fillId="10" borderId="30" xfId="0" applyFont="1" applyFill="1" applyBorder="1" applyAlignment="1" applyProtection="1">
      <alignment horizontal="center" vertical="center" wrapText="1"/>
      <protection locked="0"/>
    </xf>
    <xf numFmtId="0" fontId="8" fillId="5" borderId="34" xfId="0" applyFont="1" applyFill="1" applyBorder="1" applyAlignment="1" applyProtection="1">
      <alignment horizontal="center" vertical="center" wrapText="1"/>
      <protection hidden="1"/>
    </xf>
    <xf numFmtId="0" fontId="8" fillId="5" borderId="10" xfId="0" applyFont="1" applyFill="1" applyBorder="1" applyAlignment="1" applyProtection="1">
      <alignment horizontal="center" vertical="center" wrapText="1"/>
      <protection hidden="1"/>
    </xf>
    <xf numFmtId="0" fontId="8" fillId="5" borderId="32" xfId="0" applyFont="1" applyFill="1" applyBorder="1" applyAlignment="1" applyProtection="1">
      <alignment horizontal="center" vertical="center" wrapText="1"/>
      <protection hidden="1"/>
    </xf>
    <xf numFmtId="0" fontId="8" fillId="5" borderId="12" xfId="0" applyFont="1" applyFill="1" applyBorder="1" applyAlignment="1" applyProtection="1">
      <alignment horizontal="center" vertical="center" wrapText="1"/>
      <protection hidden="1"/>
    </xf>
    <xf numFmtId="0" fontId="16" fillId="3" borderId="21" xfId="1" applyFont="1" applyFill="1" applyBorder="1" applyAlignment="1" applyProtection="1">
      <alignment horizontal="center" vertical="center" wrapText="1"/>
      <protection hidden="1"/>
    </xf>
    <xf numFmtId="0" fontId="0" fillId="10" borderId="26" xfId="0" applyFont="1" applyFill="1" applyBorder="1" applyAlignment="1" applyProtection="1">
      <alignment horizontal="left" vertical="center" wrapText="1"/>
      <protection locked="0"/>
    </xf>
    <xf numFmtId="0" fontId="0" fillId="10" borderId="26" xfId="0" applyFill="1" applyBorder="1" applyAlignment="1" applyProtection="1">
      <protection locked="0"/>
    </xf>
    <xf numFmtId="0" fontId="0" fillId="10" borderId="20" xfId="0" applyFill="1" applyBorder="1" applyAlignment="1" applyProtection="1">
      <protection locked="0"/>
    </xf>
    <xf numFmtId="0" fontId="0" fillId="10" borderId="27" xfId="0" applyFont="1" applyFill="1" applyBorder="1" applyAlignment="1" applyProtection="1">
      <alignment horizontal="left" vertical="center" wrapText="1"/>
      <protection locked="0"/>
    </xf>
    <xf numFmtId="0" fontId="0" fillId="10" borderId="27" xfId="0" applyFill="1" applyBorder="1" applyAlignment="1" applyProtection="1">
      <protection locked="0"/>
    </xf>
    <xf numFmtId="0" fontId="0" fillId="10" borderId="19" xfId="0" applyFill="1" applyBorder="1" applyAlignment="1" applyProtection="1">
      <protection locked="0"/>
    </xf>
    <xf numFmtId="0" fontId="8" fillId="3" borderId="22" xfId="0" applyFont="1" applyFill="1" applyBorder="1" applyAlignment="1" applyProtection="1">
      <alignment horizontal="justify" vertical="center" wrapText="1"/>
      <protection hidden="1"/>
    </xf>
    <xf numFmtId="0" fontId="8" fillId="3" borderId="24" xfId="0" applyFont="1" applyFill="1" applyBorder="1" applyAlignment="1" applyProtection="1">
      <alignment horizontal="justify" vertical="center" wrapText="1"/>
      <protection hidden="1"/>
    </xf>
    <xf numFmtId="0" fontId="0" fillId="0" borderId="24" xfId="0" applyBorder="1" applyAlignment="1" applyProtection="1">
      <protection hidden="1"/>
    </xf>
    <xf numFmtId="0" fontId="0" fillId="0" borderId="23" xfId="0" applyBorder="1" applyAlignment="1" applyProtection="1">
      <protection hidden="1"/>
    </xf>
    <xf numFmtId="0" fontId="8" fillId="7" borderId="7" xfId="0" applyFont="1" applyFill="1" applyBorder="1" applyAlignment="1" applyProtection="1">
      <alignment horizontal="left"/>
      <protection hidden="1"/>
    </xf>
    <xf numFmtId="0" fontId="8" fillId="7" borderId="21" xfId="0" applyFont="1" applyFill="1" applyBorder="1" applyAlignment="1" applyProtection="1">
      <alignment horizontal="left"/>
      <protection hidden="1"/>
    </xf>
    <xf numFmtId="0" fontId="8" fillId="7" borderId="8" xfId="0" applyFont="1" applyFill="1" applyBorder="1" applyAlignment="1" applyProtection="1">
      <alignment horizontal="left"/>
      <protection hidden="1"/>
    </xf>
    <xf numFmtId="164" fontId="0" fillId="9" borderId="25" xfId="0" applyNumberFormat="1" applyFont="1" applyFill="1" applyBorder="1" applyAlignment="1" applyProtection="1">
      <alignment horizontal="left" vertical="center" wrapText="1"/>
      <protection locked="0"/>
    </xf>
    <xf numFmtId="164" fontId="0" fillId="9" borderId="25" xfId="0" applyNumberFormat="1" applyFill="1" applyBorder="1" applyAlignment="1" applyProtection="1">
      <protection locked="0"/>
    </xf>
    <xf numFmtId="164" fontId="0" fillId="9" borderId="18" xfId="0" applyNumberFormat="1" applyFill="1" applyBorder="1" applyAlignment="1" applyProtection="1">
      <protection locked="0"/>
    </xf>
    <xf numFmtId="0" fontId="7" fillId="3" borderId="7" xfId="1" applyFont="1" applyFill="1" applyBorder="1" applyAlignment="1" applyProtection="1">
      <alignment horizontal="left" vertical="center" wrapText="1"/>
      <protection hidden="1"/>
    </xf>
    <xf numFmtId="0" fontId="7" fillId="3" borderId="21" xfId="1" applyFont="1" applyFill="1" applyBorder="1" applyAlignment="1" applyProtection="1">
      <alignment horizontal="left" vertical="center" wrapText="1"/>
      <protection hidden="1"/>
    </xf>
    <xf numFmtId="0" fontId="7" fillId="3" borderId="8" xfId="1" applyFont="1" applyFill="1" applyBorder="1" applyAlignment="1" applyProtection="1">
      <alignment horizontal="left" vertical="center" wrapText="1"/>
      <protection hidden="1"/>
    </xf>
    <xf numFmtId="0" fontId="7" fillId="3" borderId="7" xfId="1" applyFont="1" applyFill="1" applyBorder="1" applyAlignment="1" applyProtection="1">
      <alignment horizontal="center" vertical="center" wrapText="1"/>
      <protection hidden="1"/>
    </xf>
    <xf numFmtId="0" fontId="7" fillId="3" borderId="21" xfId="1" applyFont="1" applyFill="1" applyBorder="1" applyAlignment="1" applyProtection="1">
      <alignment horizontal="center" vertical="center" wrapText="1"/>
      <protection hidden="1"/>
    </xf>
    <xf numFmtId="0" fontId="7" fillId="3" borderId="8" xfId="1" applyFont="1" applyFill="1" applyBorder="1" applyAlignment="1" applyProtection="1">
      <alignment horizontal="center" vertical="center" wrapText="1"/>
      <protection hidden="1"/>
    </xf>
  </cellXfs>
  <cellStyles count="5">
    <cellStyle name="Hyperlink" xfId="3" builtinId="8"/>
    <cellStyle name="Normal" xfId="0" builtinId="0"/>
    <cellStyle name="Normal 12 2" xfId="1"/>
    <cellStyle name="Normal 2" xfId="4"/>
    <cellStyle name="Normal 3" xfId="2"/>
  </cellStyles>
  <dxfs count="152">
    <dxf>
      <font>
        <b/>
        <i val="0"/>
        <color theme="0"/>
      </font>
      <fill>
        <patternFill>
          <bgColor rgb="FF009900"/>
        </patternFill>
      </fill>
    </dxf>
    <dxf>
      <font>
        <b/>
        <i val="0"/>
        <color auto="1"/>
      </font>
      <fill>
        <patternFill>
          <bgColor rgb="FFFF000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dxf>
    <dxf>
      <fill>
        <patternFill>
          <bgColor rgb="FF00B050"/>
        </patternFill>
      </fill>
    </dxf>
    <dxf>
      <fill>
        <patternFill>
          <bgColor rgb="FFFF0000"/>
        </patternFill>
      </fill>
      <border>
        <left/>
        <right/>
        <top/>
        <bottom/>
      </border>
    </dxf>
    <dxf>
      <fill>
        <patternFill>
          <bgColor rgb="FF00B050"/>
        </patternFill>
      </fill>
      <border>
        <left/>
        <right/>
        <top/>
        <bottom/>
      </border>
    </dxf>
    <dxf>
      <fill>
        <patternFill>
          <bgColor rgb="FF00B050"/>
        </patternFill>
      </fill>
    </dxf>
    <dxf>
      <fill>
        <patternFill>
          <bgColor rgb="FFFF0000"/>
        </patternFill>
      </fill>
      <border>
        <left/>
        <right/>
        <top/>
        <bottom/>
      </border>
    </dxf>
    <dxf>
      <fill>
        <patternFill>
          <bgColor rgb="FF00B050"/>
        </patternFill>
      </fill>
      <border>
        <left/>
        <right/>
        <top/>
        <bottom/>
      </border>
    </dxf>
    <dxf>
      <fill>
        <patternFill>
          <bgColor rgb="FF00B050"/>
        </patternFill>
      </fill>
    </dxf>
    <dxf>
      <fill>
        <patternFill>
          <bgColor rgb="FFFF0000"/>
        </patternFill>
      </fill>
      <border>
        <left/>
        <right/>
        <top/>
        <bottom/>
      </border>
    </dxf>
    <dxf>
      <fill>
        <patternFill>
          <bgColor rgb="FF00B050"/>
        </patternFill>
      </fill>
      <border>
        <left/>
        <right/>
        <top/>
        <bottom/>
      </border>
    </dxf>
    <dxf>
      <fill>
        <patternFill>
          <bgColor rgb="FF00B050"/>
        </patternFill>
      </fill>
    </dxf>
    <dxf>
      <fill>
        <patternFill>
          <bgColor rgb="FFFF0000"/>
        </patternFill>
      </fill>
      <border>
        <left/>
        <right/>
        <top/>
        <bottom/>
      </border>
    </dxf>
    <dxf>
      <fill>
        <patternFill>
          <bgColor rgb="FF00B050"/>
        </patternFill>
      </fill>
      <border>
        <left/>
        <right/>
        <top/>
        <bottom/>
      </border>
    </dxf>
    <dxf>
      <fill>
        <patternFill>
          <bgColor rgb="FF00B050"/>
        </patternFill>
      </fill>
    </dxf>
    <dxf>
      <fill>
        <patternFill>
          <bgColor rgb="FFFF0000"/>
        </patternFill>
      </fill>
      <border>
        <left/>
        <right/>
        <top/>
        <bottom/>
      </border>
    </dxf>
    <dxf>
      <fill>
        <patternFill>
          <bgColor rgb="FF00B050"/>
        </patternFill>
      </fill>
      <border>
        <left/>
        <right/>
        <top/>
        <bottom/>
      </border>
    </dxf>
    <dxf>
      <fill>
        <patternFill>
          <bgColor rgb="FF00B050"/>
        </patternFill>
      </fill>
    </dxf>
    <dxf>
      <fill>
        <patternFill>
          <bgColor rgb="FFFF0000"/>
        </patternFill>
      </fill>
      <border>
        <left/>
        <right/>
        <top/>
        <bottom/>
      </border>
    </dxf>
    <dxf>
      <fill>
        <patternFill>
          <bgColor rgb="FF00B050"/>
        </patternFill>
      </fill>
      <border>
        <left/>
        <right/>
        <top/>
        <bottom/>
      </border>
    </dxf>
    <dxf>
      <fill>
        <patternFill>
          <bgColor rgb="FF00B050"/>
        </patternFill>
      </fill>
    </dxf>
    <dxf>
      <fill>
        <patternFill>
          <bgColor rgb="FFFF0000"/>
        </patternFill>
      </fill>
      <border>
        <left/>
        <right/>
        <top/>
        <bottom/>
      </border>
    </dxf>
    <dxf>
      <fill>
        <patternFill>
          <bgColor rgb="FF00B050"/>
        </patternFill>
      </fill>
      <border>
        <left/>
        <right/>
        <top/>
        <bottom/>
      </border>
    </dxf>
    <dxf>
      <fill>
        <patternFill>
          <bgColor rgb="FF00B050"/>
        </patternFill>
      </fill>
    </dxf>
    <dxf>
      <fill>
        <patternFill>
          <bgColor rgb="FFFF0000"/>
        </patternFill>
      </fill>
      <border>
        <left/>
        <right/>
        <top/>
        <bottom/>
      </border>
    </dxf>
    <dxf>
      <fill>
        <patternFill>
          <bgColor rgb="FF00B050"/>
        </patternFill>
      </fill>
      <border>
        <left/>
        <right/>
        <top/>
        <bottom/>
      </border>
    </dxf>
    <dxf>
      <fill>
        <patternFill>
          <bgColor rgb="FF00B050"/>
        </patternFill>
      </fill>
    </dxf>
    <dxf>
      <fill>
        <patternFill>
          <bgColor rgb="FFFF0000"/>
        </patternFill>
      </fill>
      <border>
        <left/>
        <right/>
        <top/>
        <bottom/>
      </border>
    </dxf>
    <dxf>
      <fill>
        <patternFill>
          <bgColor rgb="FF00B050"/>
        </patternFill>
      </fill>
      <border>
        <left/>
        <right/>
        <top/>
        <bottom/>
      </border>
    </dxf>
    <dxf>
      <fill>
        <patternFill>
          <bgColor rgb="FF00B050"/>
        </patternFill>
      </fill>
    </dxf>
    <dxf>
      <fill>
        <patternFill>
          <bgColor rgb="FFFF0000"/>
        </patternFill>
      </fill>
      <border>
        <left/>
        <right/>
        <top/>
        <bottom/>
      </border>
    </dxf>
    <dxf>
      <fill>
        <patternFill>
          <bgColor rgb="FF00B050"/>
        </patternFill>
      </fill>
      <border>
        <left/>
        <right/>
        <top/>
        <bottom/>
      </border>
    </dxf>
    <dxf>
      <fill>
        <patternFill>
          <bgColor rgb="FF00B050"/>
        </patternFill>
      </fill>
    </dxf>
    <dxf>
      <fill>
        <patternFill>
          <bgColor rgb="FFFF0000"/>
        </patternFill>
      </fill>
      <border>
        <left/>
        <right/>
        <top/>
        <bottom/>
      </border>
    </dxf>
    <dxf>
      <fill>
        <patternFill>
          <bgColor rgb="FF00B050"/>
        </patternFill>
      </fill>
      <border>
        <left/>
        <right/>
        <top/>
        <bottom/>
      </border>
    </dxf>
    <dxf>
      <fill>
        <patternFill>
          <bgColor rgb="FF00B050"/>
        </patternFill>
      </fill>
    </dxf>
    <dxf>
      <fill>
        <patternFill>
          <bgColor rgb="FFFF0000"/>
        </patternFill>
      </fill>
      <border>
        <left/>
        <right/>
        <top/>
        <bottom/>
      </border>
    </dxf>
    <dxf>
      <fill>
        <patternFill>
          <bgColor rgb="FF00B050"/>
        </patternFill>
      </fill>
      <border>
        <left/>
        <right/>
        <top/>
        <bottom/>
      </border>
    </dxf>
    <dxf>
      <fill>
        <patternFill>
          <bgColor rgb="FF00B050"/>
        </patternFill>
      </fill>
    </dxf>
    <dxf>
      <fill>
        <patternFill>
          <bgColor rgb="FFFF0000"/>
        </patternFill>
      </fill>
      <border>
        <left/>
        <right/>
        <top/>
        <bottom/>
      </border>
    </dxf>
    <dxf>
      <fill>
        <patternFill>
          <bgColor rgb="FF00B050"/>
        </patternFill>
      </fill>
      <border>
        <left/>
        <right/>
        <top/>
        <bottom/>
      </border>
    </dxf>
    <dxf>
      <fill>
        <patternFill>
          <bgColor rgb="FF00B050"/>
        </patternFill>
      </fill>
    </dxf>
    <dxf>
      <fill>
        <patternFill>
          <bgColor rgb="FFFF0000"/>
        </patternFill>
      </fill>
      <border>
        <left/>
        <right/>
        <top/>
        <bottom/>
      </border>
    </dxf>
    <dxf>
      <fill>
        <patternFill>
          <bgColor rgb="FF00B050"/>
        </patternFill>
      </fill>
      <border>
        <left/>
        <right/>
        <top/>
        <bottom/>
      </border>
    </dxf>
    <dxf>
      <fill>
        <patternFill>
          <bgColor rgb="FF00B050"/>
        </patternFill>
      </fill>
    </dxf>
    <dxf>
      <fill>
        <patternFill>
          <bgColor rgb="FFFF0000"/>
        </patternFill>
      </fill>
      <border>
        <left/>
        <right/>
        <top/>
        <bottom/>
      </border>
    </dxf>
    <dxf>
      <fill>
        <patternFill>
          <bgColor rgb="FF00B050"/>
        </patternFill>
      </fill>
      <border>
        <left/>
        <right/>
        <top/>
        <bottom/>
      </border>
    </dxf>
    <dxf>
      <fill>
        <patternFill>
          <bgColor rgb="FF00B050"/>
        </patternFill>
      </fill>
    </dxf>
    <dxf>
      <fill>
        <patternFill>
          <bgColor rgb="FFFF0000"/>
        </patternFill>
      </fill>
      <border>
        <left/>
        <right/>
        <top/>
        <bottom/>
      </border>
    </dxf>
    <dxf>
      <fill>
        <patternFill>
          <bgColor rgb="FF00B050"/>
        </patternFill>
      </fill>
      <border>
        <left/>
        <right/>
        <top/>
        <bottom/>
      </border>
    </dxf>
    <dxf>
      <fill>
        <patternFill>
          <bgColor rgb="FF00B050"/>
        </patternFill>
      </fill>
    </dxf>
    <dxf>
      <fill>
        <patternFill>
          <bgColor rgb="FFFF0000"/>
        </patternFill>
      </fill>
      <border>
        <left/>
        <right/>
        <top/>
        <bottom/>
      </border>
    </dxf>
    <dxf>
      <fill>
        <patternFill>
          <bgColor rgb="FF00B050"/>
        </patternFill>
      </fill>
      <border>
        <left/>
        <right/>
        <top/>
        <bottom/>
      </border>
    </dxf>
    <dxf>
      <fill>
        <patternFill>
          <bgColor rgb="FF00B050"/>
        </patternFill>
      </fill>
    </dxf>
    <dxf>
      <fill>
        <patternFill>
          <bgColor rgb="FFFF0000"/>
        </patternFill>
      </fill>
      <border>
        <left/>
        <right/>
        <top/>
        <bottom/>
      </border>
    </dxf>
    <dxf>
      <fill>
        <patternFill>
          <bgColor rgb="FF00B050"/>
        </patternFill>
      </fill>
      <border>
        <left/>
        <right/>
        <top/>
        <bottom/>
      </border>
    </dxf>
    <dxf>
      <fill>
        <patternFill>
          <bgColor rgb="FF00B050"/>
        </patternFill>
      </fill>
    </dxf>
    <dxf>
      <fill>
        <patternFill>
          <bgColor rgb="FFFF0000"/>
        </patternFill>
      </fill>
      <border>
        <left/>
        <right/>
        <top/>
        <bottom/>
      </border>
    </dxf>
    <dxf>
      <fill>
        <patternFill>
          <bgColor rgb="FF00B050"/>
        </patternFill>
      </fill>
      <border>
        <left/>
        <right/>
        <top/>
        <bottom/>
      </border>
    </dxf>
    <dxf>
      <fill>
        <patternFill>
          <bgColor rgb="FF00B050"/>
        </patternFill>
      </fill>
    </dxf>
    <dxf>
      <fill>
        <patternFill>
          <bgColor rgb="FFFF0000"/>
        </patternFill>
      </fill>
      <border>
        <left/>
        <right/>
        <top/>
        <bottom/>
      </border>
    </dxf>
    <dxf>
      <fill>
        <patternFill>
          <bgColor rgb="FF00B050"/>
        </patternFill>
      </fill>
      <border>
        <left/>
        <right/>
        <top/>
        <bottom/>
      </border>
    </dxf>
    <dxf>
      <fill>
        <patternFill>
          <bgColor rgb="FF00B050"/>
        </patternFill>
      </fill>
    </dxf>
    <dxf>
      <fill>
        <patternFill>
          <bgColor rgb="FFFF0000"/>
        </patternFill>
      </fill>
      <border>
        <left/>
        <right/>
        <top/>
        <bottom/>
      </border>
    </dxf>
    <dxf>
      <fill>
        <patternFill>
          <bgColor rgb="FF00B050"/>
        </patternFill>
      </fill>
      <border>
        <left/>
        <right/>
        <top/>
        <bottom/>
      </border>
    </dxf>
    <dxf>
      <fill>
        <patternFill>
          <bgColor rgb="FF00B050"/>
        </patternFill>
      </fill>
    </dxf>
    <dxf>
      <fill>
        <patternFill>
          <bgColor rgb="FFFF0000"/>
        </patternFill>
      </fill>
      <border>
        <left/>
        <right/>
        <top/>
        <bottom/>
      </border>
    </dxf>
    <dxf>
      <fill>
        <patternFill>
          <bgColor rgb="FF00B050"/>
        </patternFill>
      </fill>
      <border>
        <left/>
        <right/>
        <top/>
        <bottom/>
      </border>
    </dxf>
    <dxf>
      <fill>
        <patternFill>
          <bgColor rgb="FF00B050"/>
        </patternFill>
      </fill>
    </dxf>
    <dxf>
      <fill>
        <patternFill>
          <bgColor rgb="FFFF0000"/>
        </patternFill>
      </fill>
      <border>
        <left/>
        <right/>
        <top/>
        <bottom/>
      </border>
    </dxf>
    <dxf>
      <fill>
        <patternFill>
          <bgColor rgb="FF00B050"/>
        </patternFill>
      </fill>
      <border>
        <left/>
        <right/>
        <top/>
        <bottom/>
      </border>
    </dxf>
    <dxf>
      <fill>
        <patternFill>
          <bgColor rgb="FF00B050"/>
        </patternFill>
      </fill>
    </dxf>
    <dxf>
      <fill>
        <patternFill>
          <bgColor rgb="FFFF0000"/>
        </patternFill>
      </fill>
      <border>
        <left/>
        <right/>
        <top/>
        <bottom/>
      </border>
    </dxf>
    <dxf>
      <fill>
        <patternFill>
          <bgColor rgb="FF00B050"/>
        </patternFill>
      </fill>
      <border>
        <left/>
        <right/>
        <top/>
        <bottom/>
      </border>
    </dxf>
    <dxf>
      <fill>
        <patternFill>
          <bgColor rgb="FF00B050"/>
        </patternFill>
      </fill>
    </dxf>
    <dxf>
      <fill>
        <patternFill>
          <bgColor rgb="FFFF0000"/>
        </patternFill>
      </fill>
      <border>
        <left/>
        <right/>
        <top/>
        <bottom/>
      </border>
    </dxf>
    <dxf>
      <fill>
        <patternFill>
          <bgColor rgb="FF00B050"/>
        </patternFill>
      </fill>
      <border>
        <left/>
        <right/>
        <top/>
        <bottom/>
      </border>
    </dxf>
    <dxf>
      <fill>
        <patternFill>
          <bgColor rgb="FF00B050"/>
        </patternFill>
      </fill>
    </dxf>
    <dxf>
      <fill>
        <patternFill>
          <bgColor rgb="FFFF0000"/>
        </patternFill>
      </fill>
      <border>
        <left/>
        <right/>
        <top/>
        <bottom/>
      </border>
    </dxf>
    <dxf>
      <fill>
        <patternFill>
          <bgColor rgb="FF00B050"/>
        </patternFill>
      </fill>
      <border>
        <left/>
        <right/>
        <top/>
        <bottom/>
      </border>
    </dxf>
    <dxf>
      <fill>
        <patternFill>
          <bgColor rgb="FF00B050"/>
        </patternFill>
      </fill>
    </dxf>
    <dxf>
      <fill>
        <patternFill>
          <bgColor rgb="FFFF0000"/>
        </patternFill>
      </fill>
      <border>
        <left/>
        <right/>
        <top/>
        <bottom/>
      </border>
    </dxf>
    <dxf>
      <fill>
        <patternFill>
          <bgColor rgb="FF00B050"/>
        </patternFill>
      </fill>
      <border>
        <left/>
        <right/>
        <top/>
        <bottom/>
      </border>
    </dxf>
    <dxf>
      <fill>
        <patternFill>
          <bgColor rgb="FF00B050"/>
        </patternFill>
      </fill>
    </dxf>
    <dxf>
      <fill>
        <patternFill>
          <bgColor rgb="FFFF0000"/>
        </patternFill>
      </fill>
      <border>
        <left/>
        <right/>
        <top/>
        <bottom/>
      </border>
    </dxf>
    <dxf>
      <fill>
        <patternFill>
          <bgColor rgb="FF00B050"/>
        </patternFill>
      </fill>
      <border>
        <left/>
        <right/>
        <top/>
        <bottom/>
      </border>
    </dxf>
    <dxf>
      <fill>
        <patternFill>
          <bgColor rgb="FF00B050"/>
        </patternFill>
      </fill>
    </dxf>
    <dxf>
      <fill>
        <patternFill>
          <bgColor rgb="FFFF0000"/>
        </patternFill>
      </fill>
      <border>
        <left/>
        <right/>
        <top/>
        <bottom/>
      </border>
    </dxf>
    <dxf>
      <fill>
        <patternFill>
          <bgColor rgb="FF00B050"/>
        </patternFill>
      </fill>
      <border>
        <left/>
        <right/>
        <top/>
        <bottom/>
      </border>
    </dxf>
    <dxf>
      <fill>
        <patternFill>
          <bgColor rgb="FF00B050"/>
        </patternFill>
      </fill>
    </dxf>
    <dxf>
      <fill>
        <patternFill>
          <bgColor rgb="FFFF0000"/>
        </patternFill>
      </fill>
      <border>
        <left/>
        <right/>
        <top/>
        <bottom/>
      </border>
    </dxf>
    <dxf>
      <fill>
        <patternFill>
          <bgColor rgb="FF00B050"/>
        </patternFill>
      </fill>
      <border>
        <left/>
        <right/>
        <top/>
        <bottom/>
      </border>
    </dxf>
    <dxf>
      <fill>
        <patternFill>
          <bgColor rgb="FF00B050"/>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38"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ustomXml" Target="../customXml/item1.xml"/><Relationship Id="rId40"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4619625</xdr:colOff>
      <xdr:row>2</xdr:row>
      <xdr:rowOff>76200</xdr:rowOff>
    </xdr:from>
    <xdr:to>
      <xdr:col>0</xdr:col>
      <xdr:colOff>6653952</xdr:colOff>
      <xdr:row>7</xdr:row>
      <xdr:rowOff>65025</xdr:rowOff>
    </xdr:to>
    <xdr:pic>
      <xdr:nvPicPr>
        <xdr:cNvPr id="4" name="Picture 15"/>
        <xdr:cNvPicPr>
          <a:picLocks noChangeAspect="1" noChangeArrowheads="1"/>
        </xdr:cNvPicPr>
      </xdr:nvPicPr>
      <xdr:blipFill>
        <a:blip xmlns:r="http://schemas.openxmlformats.org/officeDocument/2006/relationships" r:embed="rId1" cstate="print"/>
        <a:srcRect/>
        <a:stretch>
          <a:fillRect/>
        </a:stretch>
      </xdr:blipFill>
      <xdr:spPr bwMode="auto">
        <a:xfrm>
          <a:off x="4619625" y="828675"/>
          <a:ext cx="2034327" cy="100800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A15"/>
  <sheetViews>
    <sheetView tabSelected="1" zoomScaleNormal="100" zoomScaleSheetLayoutView="100" workbookViewId="0"/>
  </sheetViews>
  <sheetFormatPr defaultRowHeight="15" x14ac:dyDescent="0.25"/>
  <cols>
    <col min="1" max="1" width="168.85546875" style="4" customWidth="1"/>
    <col min="2" max="16384" width="9.140625" style="4"/>
  </cols>
  <sheetData>
    <row r="1" spans="1:1" s="2" customFormat="1" ht="44.65" customHeight="1" x14ac:dyDescent="0.25">
      <c r="A1" s="1" t="s">
        <v>28</v>
      </c>
    </row>
    <row r="2" spans="1:1" x14ac:dyDescent="0.25">
      <c r="A2" s="3"/>
    </row>
    <row r="3" spans="1:1" x14ac:dyDescent="0.25">
      <c r="A3" s="3"/>
    </row>
    <row r="4" spans="1:1" x14ac:dyDescent="0.25">
      <c r="A4" s="3"/>
    </row>
    <row r="5" spans="1:1" ht="20.25" x14ac:dyDescent="0.3">
      <c r="A5" s="5"/>
    </row>
    <row r="6" spans="1:1" x14ac:dyDescent="0.25">
      <c r="A6" s="3"/>
    </row>
    <row r="7" spans="1:1" x14ac:dyDescent="0.25">
      <c r="A7" s="3"/>
    </row>
    <row r="8" spans="1:1" x14ac:dyDescent="0.25">
      <c r="A8" s="3"/>
    </row>
    <row r="9" spans="1:1" s="2" customFormat="1" x14ac:dyDescent="0.25">
      <c r="A9" s="6"/>
    </row>
    <row r="10" spans="1:1" s="8" customFormat="1" x14ac:dyDescent="0.25">
      <c r="A10" s="7"/>
    </row>
    <row r="11" spans="1:1" ht="18" x14ac:dyDescent="0.25">
      <c r="A11" s="9" t="s">
        <v>29</v>
      </c>
    </row>
    <row r="12" spans="1:1" x14ac:dyDescent="0.25">
      <c r="A12" s="7"/>
    </row>
    <row r="13" spans="1:1" s="2" customFormat="1" ht="147" customHeight="1" x14ac:dyDescent="0.25">
      <c r="A13" s="10" t="s">
        <v>89</v>
      </c>
    </row>
    <row r="14" spans="1:1" s="2" customFormat="1" x14ac:dyDescent="0.25">
      <c r="A14" s="11"/>
    </row>
    <row r="15" spans="1:1" s="12" customFormat="1" ht="18.75" x14ac:dyDescent="0.3">
      <c r="A15" s="57" t="s">
        <v>123</v>
      </c>
    </row>
  </sheetData>
  <sheetProtection algorithmName="SHA-512" hashValue="rxhCmGQEUFx42q5KVjZ54nUDjNh7j8ir4k7ahLi3OjKoILdqkFcTSWeamk2VpoviAKdNe74D1VcOz/lcBqM1Yw==" saltValue="hFNXEAiQDytVK923gOv9Hw==" spinCount="100000" sheet="1" objects="1" scenarios="1"/>
  <dataConsolidate/>
  <pageMargins left="0.7" right="0.7" top="0.75" bottom="0.75" header="0.3" footer="0.3"/>
  <pageSetup paperSize="9" scale="7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82"/>
  <sheetViews>
    <sheetView zoomScaleNormal="100" zoomScaleSheetLayoutView="100" workbookViewId="0">
      <selection sqref="A1:D1"/>
    </sheetView>
  </sheetViews>
  <sheetFormatPr defaultRowHeight="15" x14ac:dyDescent="0.25"/>
  <cols>
    <col min="1" max="1" width="48.7109375" style="4" customWidth="1"/>
    <col min="2" max="4" width="25.5703125" style="4" customWidth="1"/>
    <col min="5" max="10" width="9.140625" style="53"/>
    <col min="11" max="16384" width="9.140625" style="4"/>
  </cols>
  <sheetData>
    <row r="1" spans="1:8" ht="16.5" thickBot="1" x14ac:dyDescent="0.3">
      <c r="A1" s="58" t="s">
        <v>44</v>
      </c>
      <c r="B1" s="121"/>
      <c r="C1" s="121"/>
      <c r="D1" s="59"/>
    </row>
    <row r="2" spans="1:8" ht="15.75" thickBot="1" x14ac:dyDescent="0.3">
      <c r="A2" s="18"/>
      <c r="B2" s="18"/>
      <c r="C2" s="18"/>
      <c r="D2" s="18"/>
    </row>
    <row r="3" spans="1:8" ht="15.75" thickBot="1" x14ac:dyDescent="0.3">
      <c r="A3" s="19" t="s">
        <v>31</v>
      </c>
      <c r="B3" s="132" t="s">
        <v>66</v>
      </c>
      <c r="C3" s="133"/>
      <c r="D3" s="134"/>
      <c r="F3" s="54" t="b">
        <f>IF(ISNA(MATCH(FALSE,F5:F79,0)),TRUE,FALSE)</f>
        <v>0</v>
      </c>
      <c r="G3" s="54" t="b">
        <f>IF(ISNA(MATCH(FALSE,G5:G79,0)),TRUE,FALSE)</f>
        <v>0</v>
      </c>
    </row>
    <row r="4" spans="1:8" ht="15.75" thickBot="1" x14ac:dyDescent="0.3">
      <c r="A4" s="18"/>
      <c r="B4" s="18"/>
      <c r="C4" s="18"/>
      <c r="D4" s="18"/>
    </row>
    <row r="5" spans="1:8" ht="30" customHeight="1" thickBot="1" x14ac:dyDescent="0.3">
      <c r="A5" s="87" t="s">
        <v>32</v>
      </c>
      <c r="B5" s="88"/>
      <c r="C5" s="20"/>
      <c r="D5" s="21"/>
    </row>
    <row r="6" spans="1:8" ht="51.95" customHeight="1" x14ac:dyDescent="0.25">
      <c r="A6" s="22" t="s">
        <v>52</v>
      </c>
      <c r="B6" s="135"/>
      <c r="C6" s="136"/>
      <c r="D6" s="137"/>
      <c r="F6" s="53" t="b">
        <f>ISNUMBER(B6)</f>
        <v>0</v>
      </c>
      <c r="H6" s="55">
        <f>COUNTIF(B6,"")</f>
        <v>1</v>
      </c>
    </row>
    <row r="7" spans="1:8" ht="51.95" customHeight="1" x14ac:dyDescent="0.25">
      <c r="A7" s="23" t="s">
        <v>54</v>
      </c>
      <c r="B7" s="122"/>
      <c r="C7" s="123"/>
      <c r="D7" s="124"/>
      <c r="F7" s="53" t="b">
        <f>IF(OR(B7="Yes",B7="No"),TRUE,FALSE)</f>
        <v>0</v>
      </c>
      <c r="H7" s="55">
        <f>COUNTIF(B7,"")</f>
        <v>1</v>
      </c>
    </row>
    <row r="8" spans="1:8" ht="79.150000000000006" customHeight="1" thickBot="1" x14ac:dyDescent="0.3">
      <c r="A8" s="24" t="s">
        <v>124</v>
      </c>
      <c r="B8" s="125"/>
      <c r="C8" s="126"/>
      <c r="D8" s="127"/>
      <c r="F8" s="53" t="b">
        <f>IF(OR(B8="Yes",B8="No",B8=""),TRUE,FALSE)</f>
        <v>1</v>
      </c>
      <c r="G8" s="53" t="b">
        <f>IF(AND(B7="Yes",OR(B8="Yes",B8="No")),TRUE,IF(B7="No",TRUE,FALSE))</f>
        <v>0</v>
      </c>
      <c r="H8" s="55">
        <f>COUNTIF(B8,"")</f>
        <v>1</v>
      </c>
    </row>
    <row r="9" spans="1:8" x14ac:dyDescent="0.25">
      <c r="A9" s="25" t="s">
        <v>39</v>
      </c>
      <c r="B9" s="18"/>
      <c r="C9" s="18"/>
      <c r="D9" s="18"/>
    </row>
    <row r="10" spans="1:8" x14ac:dyDescent="0.25">
      <c r="A10" s="26" t="s">
        <v>55</v>
      </c>
      <c r="B10" s="18"/>
      <c r="C10" s="18"/>
      <c r="D10" s="18"/>
    </row>
    <row r="11" spans="1:8" ht="15.75" thickBot="1" x14ac:dyDescent="0.3">
      <c r="A11" s="18"/>
      <c r="B11" s="18"/>
      <c r="C11" s="18"/>
      <c r="D11" s="18"/>
    </row>
    <row r="12" spans="1:8" ht="30" customHeight="1" thickBot="1" x14ac:dyDescent="0.3">
      <c r="A12" s="128" t="s">
        <v>10</v>
      </c>
      <c r="B12" s="129"/>
      <c r="C12" s="130"/>
      <c r="D12" s="131"/>
    </row>
    <row r="13" spans="1:8" ht="85.5" x14ac:dyDescent="0.25">
      <c r="A13" s="37" t="s">
        <v>53</v>
      </c>
      <c r="B13" s="92"/>
      <c r="C13" s="93"/>
      <c r="D13" s="94"/>
      <c r="F13" s="53" t="b">
        <f>IF(OR(B13="Yes",B13="No"),TRUE,FALSE)</f>
        <v>0</v>
      </c>
      <c r="H13" s="55">
        <f>COUNTIF(B13,"")</f>
        <v>1</v>
      </c>
    </row>
    <row r="14" spans="1:8" ht="15" customHeight="1" x14ac:dyDescent="0.25">
      <c r="A14" s="102" t="s">
        <v>125</v>
      </c>
      <c r="B14" s="103"/>
      <c r="C14" s="104"/>
      <c r="D14" s="105"/>
      <c r="F14" s="53" t="b">
        <f>IF(OR(B14="specific website",B14="specific marketing material",B14="use of the language of a host MS (if different from the one(s) from your home MS)",B14="telephone calls",B14="tied agents in the host MS",B14="roadshows",B14=""),TRUE,FALSE)</f>
        <v>1</v>
      </c>
      <c r="H14" s="55">
        <f>COUNTIF(B14,"")</f>
        <v>1</v>
      </c>
    </row>
    <row r="15" spans="1:8" x14ac:dyDescent="0.25">
      <c r="A15" s="102"/>
      <c r="B15" s="103"/>
      <c r="C15" s="104"/>
      <c r="D15" s="105"/>
      <c r="F15" s="53" t="b">
        <f t="shared" ref="F15:F19" si="0">IF(OR(B15="specific website",B15="specific marketing material",B15="use of the language of a host MS (if different from the one(s) from your home MS)",B15="telephone calls",B15="tied agents in the host MS",B15="roadshows",B15=""),TRUE,FALSE)</f>
        <v>1</v>
      </c>
      <c r="H15" s="55">
        <f>COUNTIF(B15,"")</f>
        <v>1</v>
      </c>
    </row>
    <row r="16" spans="1:8" x14ac:dyDescent="0.25">
      <c r="A16" s="102"/>
      <c r="B16" s="103"/>
      <c r="C16" s="104"/>
      <c r="D16" s="105"/>
      <c r="F16" s="53" t="b">
        <f t="shared" si="0"/>
        <v>1</v>
      </c>
      <c r="H16" s="55">
        <f t="shared" ref="H16:H19" si="1">COUNTIF(B16,"")</f>
        <v>1</v>
      </c>
    </row>
    <row r="17" spans="1:9" x14ac:dyDescent="0.25">
      <c r="A17" s="102"/>
      <c r="B17" s="103"/>
      <c r="C17" s="104"/>
      <c r="D17" s="105"/>
      <c r="F17" s="53" t="b">
        <f t="shared" si="0"/>
        <v>1</v>
      </c>
      <c r="H17" s="55">
        <f t="shared" si="1"/>
        <v>1</v>
      </c>
    </row>
    <row r="18" spans="1:9" x14ac:dyDescent="0.25">
      <c r="A18" s="102"/>
      <c r="B18" s="103"/>
      <c r="C18" s="104"/>
      <c r="D18" s="105"/>
      <c r="F18" s="53" t="b">
        <f t="shared" si="0"/>
        <v>1</v>
      </c>
      <c r="H18" s="55">
        <f t="shared" si="1"/>
        <v>1</v>
      </c>
    </row>
    <row r="19" spans="1:9" ht="15.75" thickBot="1" x14ac:dyDescent="0.3">
      <c r="A19" s="69"/>
      <c r="B19" s="95"/>
      <c r="C19" s="96"/>
      <c r="D19" s="97"/>
      <c r="F19" s="53" t="b">
        <f t="shared" si="0"/>
        <v>1</v>
      </c>
      <c r="G19" s="53" t="b">
        <f>IF(AND(B13="Yes",B14="",B15="",B16="",B17="",B18="",B19=""),FALSE,TRUE)</f>
        <v>1</v>
      </c>
      <c r="H19" s="55">
        <f t="shared" si="1"/>
        <v>1</v>
      </c>
    </row>
    <row r="20" spans="1:9" ht="15.75" thickBot="1" x14ac:dyDescent="0.3">
      <c r="A20" s="18"/>
      <c r="B20" s="18"/>
      <c r="C20" s="18"/>
      <c r="D20" s="18"/>
    </row>
    <row r="21" spans="1:9" ht="27" customHeight="1" thickBot="1" x14ac:dyDescent="0.3">
      <c r="A21" s="87" t="s">
        <v>33</v>
      </c>
      <c r="B21" s="88"/>
      <c r="C21" s="89"/>
      <c r="D21" s="90"/>
    </row>
    <row r="22" spans="1:9" ht="27" customHeight="1" thickBot="1" x14ac:dyDescent="0.3">
      <c r="A22" s="28" t="s">
        <v>34</v>
      </c>
      <c r="B22" s="29" t="s">
        <v>45</v>
      </c>
      <c r="C22" s="99" t="s">
        <v>11</v>
      </c>
      <c r="D22" s="100"/>
    </row>
    <row r="23" spans="1:9" x14ac:dyDescent="0.25">
      <c r="A23" s="91" t="s">
        <v>12</v>
      </c>
      <c r="B23" s="101"/>
      <c r="C23" s="38"/>
      <c r="D23" s="30" t="s">
        <v>13</v>
      </c>
      <c r="F23" s="53" t="b">
        <f>IF(OR(B23="&lt; 50",B23="50 - 300",B23="300 - 1000",B23="1000 - 5000",B23="5000 - 10000",B23="&gt; 10000"),TRUE,FALSE)</f>
        <v>0</v>
      </c>
      <c r="G23" s="53" t="b">
        <f>IF(OR(C23="X",C23="N/A"),TRUE,FALSE)</f>
        <v>0</v>
      </c>
      <c r="H23" s="55">
        <f>COUNTIF(B23,"")</f>
        <v>1</v>
      </c>
      <c r="I23" s="55">
        <f>COUNTIF(C23,"")</f>
        <v>1</v>
      </c>
    </row>
    <row r="24" spans="1:9" x14ac:dyDescent="0.25">
      <c r="A24" s="86"/>
      <c r="B24" s="98"/>
      <c r="C24" s="39"/>
      <c r="D24" s="36" t="s">
        <v>14</v>
      </c>
      <c r="G24" s="53" t="b">
        <f t="shared" ref="G24:G50" si="2">IF(OR(C24="X",C24="N/A"),TRUE,FALSE)</f>
        <v>0</v>
      </c>
      <c r="I24" s="55">
        <f t="shared" ref="I24:I50" si="3">COUNTIF(C24,"")</f>
        <v>1</v>
      </c>
    </row>
    <row r="25" spans="1:9" x14ac:dyDescent="0.25">
      <c r="A25" s="86"/>
      <c r="B25" s="98"/>
      <c r="C25" s="39"/>
      <c r="D25" s="36" t="s">
        <v>15</v>
      </c>
      <c r="G25" s="53" t="b">
        <f t="shared" si="2"/>
        <v>0</v>
      </c>
      <c r="I25" s="55">
        <f t="shared" si="3"/>
        <v>1</v>
      </c>
    </row>
    <row r="26" spans="1:9" ht="14.25" customHeight="1" x14ac:dyDescent="0.25">
      <c r="A26" s="86"/>
      <c r="B26" s="98"/>
      <c r="C26" s="39"/>
      <c r="D26" s="36" t="s">
        <v>19</v>
      </c>
      <c r="G26" s="53" t="b">
        <f t="shared" si="2"/>
        <v>0</v>
      </c>
      <c r="I26" s="55">
        <f t="shared" si="3"/>
        <v>1</v>
      </c>
    </row>
    <row r="27" spans="1:9" x14ac:dyDescent="0.25">
      <c r="A27" s="86"/>
      <c r="B27" s="98"/>
      <c r="C27" s="39"/>
      <c r="D27" s="36" t="s">
        <v>16</v>
      </c>
      <c r="G27" s="53" t="b">
        <f t="shared" si="2"/>
        <v>0</v>
      </c>
      <c r="I27" s="55">
        <f>COUNTIF(C27,"")</f>
        <v>1</v>
      </c>
    </row>
    <row r="28" spans="1:9" x14ac:dyDescent="0.25">
      <c r="A28" s="86"/>
      <c r="B28" s="98"/>
      <c r="C28" s="39"/>
      <c r="D28" s="36" t="s">
        <v>17</v>
      </c>
      <c r="G28" s="53" t="b">
        <f t="shared" si="2"/>
        <v>0</v>
      </c>
      <c r="I28" s="55">
        <f t="shared" si="3"/>
        <v>1</v>
      </c>
    </row>
    <row r="29" spans="1:9" x14ac:dyDescent="0.25">
      <c r="A29" s="86"/>
      <c r="B29" s="98"/>
      <c r="C29" s="39"/>
      <c r="D29" s="36" t="s">
        <v>18</v>
      </c>
      <c r="G29" s="53" t="b">
        <f t="shared" si="2"/>
        <v>0</v>
      </c>
      <c r="I29" s="55">
        <f t="shared" si="3"/>
        <v>1</v>
      </c>
    </row>
    <row r="30" spans="1:9" x14ac:dyDescent="0.25">
      <c r="A30" s="85" t="s">
        <v>9</v>
      </c>
      <c r="B30" s="98"/>
      <c r="C30" s="39"/>
      <c r="D30" s="36" t="s">
        <v>13</v>
      </c>
      <c r="F30" s="53" t="b">
        <f>IF(OR(B30="&lt; 50",B30="50 - 300",B30="300 - 1000",B30="1000 - 5000",B30="5000 - 10000",B30="&gt; 10000"),TRUE,FALSE)</f>
        <v>0</v>
      </c>
      <c r="G30" s="53" t="b">
        <f t="shared" si="2"/>
        <v>0</v>
      </c>
      <c r="H30" s="55">
        <f>COUNTIF(B30,"")</f>
        <v>1</v>
      </c>
      <c r="I30" s="55">
        <f t="shared" si="3"/>
        <v>1</v>
      </c>
    </row>
    <row r="31" spans="1:9" x14ac:dyDescent="0.25">
      <c r="A31" s="86"/>
      <c r="B31" s="98"/>
      <c r="C31" s="39"/>
      <c r="D31" s="36" t="s">
        <v>14</v>
      </c>
      <c r="G31" s="53" t="b">
        <f t="shared" si="2"/>
        <v>0</v>
      </c>
      <c r="I31" s="55">
        <f t="shared" si="3"/>
        <v>1</v>
      </c>
    </row>
    <row r="32" spans="1:9" x14ac:dyDescent="0.25">
      <c r="A32" s="86"/>
      <c r="B32" s="98"/>
      <c r="C32" s="39"/>
      <c r="D32" s="36" t="s">
        <v>15</v>
      </c>
      <c r="G32" s="53" t="b">
        <f t="shared" si="2"/>
        <v>0</v>
      </c>
      <c r="I32" s="55">
        <f t="shared" si="3"/>
        <v>1</v>
      </c>
    </row>
    <row r="33" spans="1:9" ht="14.25" customHeight="1" x14ac:dyDescent="0.25">
      <c r="A33" s="86"/>
      <c r="B33" s="98"/>
      <c r="C33" s="39"/>
      <c r="D33" s="36" t="s">
        <v>19</v>
      </c>
      <c r="G33" s="53" t="b">
        <f t="shared" si="2"/>
        <v>0</v>
      </c>
      <c r="I33" s="55">
        <f t="shared" si="3"/>
        <v>1</v>
      </c>
    </row>
    <row r="34" spans="1:9" x14ac:dyDescent="0.25">
      <c r="A34" s="86"/>
      <c r="B34" s="98"/>
      <c r="C34" s="39"/>
      <c r="D34" s="36" t="s">
        <v>16</v>
      </c>
      <c r="G34" s="53" t="b">
        <f t="shared" si="2"/>
        <v>0</v>
      </c>
      <c r="I34" s="55">
        <f t="shared" si="3"/>
        <v>1</v>
      </c>
    </row>
    <row r="35" spans="1:9" x14ac:dyDescent="0.25">
      <c r="A35" s="86"/>
      <c r="B35" s="98"/>
      <c r="C35" s="39"/>
      <c r="D35" s="36" t="s">
        <v>17</v>
      </c>
      <c r="G35" s="53" t="b">
        <f t="shared" si="2"/>
        <v>0</v>
      </c>
      <c r="I35" s="55">
        <f>COUNTIF(C35,"")</f>
        <v>1</v>
      </c>
    </row>
    <row r="36" spans="1:9" x14ac:dyDescent="0.25">
      <c r="A36" s="86"/>
      <c r="B36" s="98"/>
      <c r="C36" s="39"/>
      <c r="D36" s="36" t="s">
        <v>18</v>
      </c>
      <c r="G36" s="53" t="b">
        <f t="shared" si="2"/>
        <v>0</v>
      </c>
      <c r="I36" s="55">
        <f t="shared" si="3"/>
        <v>1</v>
      </c>
    </row>
    <row r="37" spans="1:9" x14ac:dyDescent="0.25">
      <c r="A37" s="85" t="s">
        <v>8</v>
      </c>
      <c r="B37" s="98"/>
      <c r="C37" s="39"/>
      <c r="D37" s="36" t="s">
        <v>13</v>
      </c>
      <c r="F37" s="53" t="b">
        <f>IF(OR(B37="&lt; 50",B37="50 - 300",B37="300 - 1000",B37="1000 - 5000",B37="5000 - 10000",B37="&gt; 10000"),TRUE,FALSE)</f>
        <v>0</v>
      </c>
      <c r="G37" s="53" t="b">
        <f t="shared" si="2"/>
        <v>0</v>
      </c>
      <c r="H37" s="55">
        <f>COUNTIF(B37,"")</f>
        <v>1</v>
      </c>
      <c r="I37" s="55">
        <f t="shared" si="3"/>
        <v>1</v>
      </c>
    </row>
    <row r="38" spans="1:9" x14ac:dyDescent="0.25">
      <c r="A38" s="86"/>
      <c r="B38" s="98"/>
      <c r="C38" s="39"/>
      <c r="D38" s="36" t="s">
        <v>14</v>
      </c>
      <c r="G38" s="53" t="b">
        <f t="shared" si="2"/>
        <v>0</v>
      </c>
      <c r="I38" s="55">
        <f t="shared" si="3"/>
        <v>1</v>
      </c>
    </row>
    <row r="39" spans="1:9" x14ac:dyDescent="0.25">
      <c r="A39" s="86"/>
      <c r="B39" s="98"/>
      <c r="C39" s="39"/>
      <c r="D39" s="36" t="s">
        <v>15</v>
      </c>
      <c r="G39" s="53" t="b">
        <f t="shared" si="2"/>
        <v>0</v>
      </c>
      <c r="I39" s="55">
        <f t="shared" si="3"/>
        <v>1</v>
      </c>
    </row>
    <row r="40" spans="1:9" ht="14.25" customHeight="1" x14ac:dyDescent="0.25">
      <c r="A40" s="86"/>
      <c r="B40" s="98"/>
      <c r="C40" s="39"/>
      <c r="D40" s="36" t="s">
        <v>19</v>
      </c>
      <c r="G40" s="53" t="b">
        <f t="shared" si="2"/>
        <v>0</v>
      </c>
      <c r="I40" s="55">
        <f t="shared" si="3"/>
        <v>1</v>
      </c>
    </row>
    <row r="41" spans="1:9" x14ac:dyDescent="0.25">
      <c r="A41" s="86"/>
      <c r="B41" s="98"/>
      <c r="C41" s="39"/>
      <c r="D41" s="36" t="s">
        <v>16</v>
      </c>
      <c r="G41" s="53" t="b">
        <f t="shared" si="2"/>
        <v>0</v>
      </c>
      <c r="I41" s="55">
        <f>COUNTIF(C41,"")</f>
        <v>1</v>
      </c>
    </row>
    <row r="42" spans="1:9" x14ac:dyDescent="0.25">
      <c r="A42" s="86"/>
      <c r="B42" s="98"/>
      <c r="C42" s="39"/>
      <c r="D42" s="36" t="s">
        <v>17</v>
      </c>
      <c r="G42" s="53" t="b">
        <f t="shared" si="2"/>
        <v>0</v>
      </c>
      <c r="I42" s="55">
        <f t="shared" si="3"/>
        <v>1</v>
      </c>
    </row>
    <row r="43" spans="1:9" x14ac:dyDescent="0.25">
      <c r="A43" s="86"/>
      <c r="B43" s="98"/>
      <c r="C43" s="39"/>
      <c r="D43" s="36" t="s">
        <v>18</v>
      </c>
      <c r="G43" s="53" t="b">
        <f t="shared" si="2"/>
        <v>0</v>
      </c>
      <c r="I43" s="55">
        <f t="shared" si="3"/>
        <v>1</v>
      </c>
    </row>
    <row r="44" spans="1:9" x14ac:dyDescent="0.25">
      <c r="A44" s="85" t="s">
        <v>20</v>
      </c>
      <c r="B44" s="98"/>
      <c r="C44" s="39"/>
      <c r="D44" s="36" t="s">
        <v>13</v>
      </c>
      <c r="F44" s="53" t="b">
        <f>IF(OR(B44="&lt; 50",B44="50 - 300",B44="300 - 1000",B44="1000 - 5000",B44="5000 - 10000",B44="&gt; 10000"),TRUE,FALSE)</f>
        <v>0</v>
      </c>
      <c r="G44" s="53" t="b">
        <f t="shared" si="2"/>
        <v>0</v>
      </c>
      <c r="H44" s="55">
        <f>COUNTIF(B44,"")</f>
        <v>1</v>
      </c>
      <c r="I44" s="55">
        <f t="shared" si="3"/>
        <v>1</v>
      </c>
    </row>
    <row r="45" spans="1:9" x14ac:dyDescent="0.25">
      <c r="A45" s="86"/>
      <c r="B45" s="98"/>
      <c r="C45" s="39"/>
      <c r="D45" s="36" t="s">
        <v>14</v>
      </c>
      <c r="G45" s="53" t="b">
        <f t="shared" si="2"/>
        <v>0</v>
      </c>
      <c r="I45" s="55">
        <f t="shared" si="3"/>
        <v>1</v>
      </c>
    </row>
    <row r="46" spans="1:9" x14ac:dyDescent="0.25">
      <c r="A46" s="86"/>
      <c r="B46" s="98"/>
      <c r="C46" s="39"/>
      <c r="D46" s="36" t="s">
        <v>15</v>
      </c>
      <c r="G46" s="53" t="b">
        <f t="shared" si="2"/>
        <v>0</v>
      </c>
      <c r="I46" s="55">
        <f t="shared" si="3"/>
        <v>1</v>
      </c>
    </row>
    <row r="47" spans="1:9" ht="14.25" customHeight="1" x14ac:dyDescent="0.25">
      <c r="A47" s="86"/>
      <c r="B47" s="98"/>
      <c r="C47" s="39"/>
      <c r="D47" s="36" t="s">
        <v>19</v>
      </c>
      <c r="G47" s="53" t="b">
        <f t="shared" si="2"/>
        <v>0</v>
      </c>
      <c r="I47" s="55">
        <f t="shared" si="3"/>
        <v>1</v>
      </c>
    </row>
    <row r="48" spans="1:9" x14ac:dyDescent="0.25">
      <c r="A48" s="86"/>
      <c r="B48" s="98"/>
      <c r="C48" s="39"/>
      <c r="D48" s="36" t="s">
        <v>16</v>
      </c>
      <c r="G48" s="53" t="b">
        <f t="shared" si="2"/>
        <v>0</v>
      </c>
      <c r="I48" s="55">
        <f t="shared" si="3"/>
        <v>1</v>
      </c>
    </row>
    <row r="49" spans="1:9" x14ac:dyDescent="0.25">
      <c r="A49" s="86"/>
      <c r="B49" s="98"/>
      <c r="C49" s="39"/>
      <c r="D49" s="36" t="s">
        <v>17</v>
      </c>
      <c r="G49" s="53" t="b">
        <f t="shared" si="2"/>
        <v>0</v>
      </c>
      <c r="I49" s="55">
        <f t="shared" si="3"/>
        <v>1</v>
      </c>
    </row>
    <row r="50" spans="1:9" ht="15.75" thickBot="1" x14ac:dyDescent="0.3">
      <c r="A50" s="106"/>
      <c r="B50" s="77"/>
      <c r="C50" s="40"/>
      <c r="D50" s="32" t="s">
        <v>18</v>
      </c>
      <c r="G50" s="53" t="b">
        <f t="shared" si="2"/>
        <v>0</v>
      </c>
      <c r="I50" s="55">
        <f t="shared" si="3"/>
        <v>1</v>
      </c>
    </row>
    <row r="51" spans="1:9" ht="15.75" thickBot="1" x14ac:dyDescent="0.3">
      <c r="A51" s="33"/>
      <c r="B51" s="33"/>
      <c r="C51" s="18"/>
      <c r="D51" s="18"/>
    </row>
    <row r="52" spans="1:9" ht="27.75" customHeight="1" thickBot="1" x14ac:dyDescent="0.3">
      <c r="A52" s="109" t="s">
        <v>35</v>
      </c>
      <c r="B52" s="110"/>
      <c r="C52" s="110"/>
      <c r="D52" s="111"/>
    </row>
    <row r="53" spans="1:9" x14ac:dyDescent="0.25">
      <c r="A53" s="71" t="s">
        <v>36</v>
      </c>
      <c r="B53" s="72"/>
      <c r="C53" s="117" t="s">
        <v>46</v>
      </c>
      <c r="D53" s="118"/>
    </row>
    <row r="54" spans="1:9" ht="15.75" thickBot="1" x14ac:dyDescent="0.3">
      <c r="A54" s="73" t="s">
        <v>37</v>
      </c>
      <c r="B54" s="74"/>
      <c r="C54" s="119"/>
      <c r="D54" s="120"/>
    </row>
    <row r="55" spans="1:9" x14ac:dyDescent="0.25">
      <c r="A55" s="79" t="s">
        <v>21</v>
      </c>
      <c r="B55" s="80"/>
      <c r="C55" s="115"/>
      <c r="D55" s="116"/>
      <c r="F55" s="53" t="b">
        <f>IF(OR(C55="&lt; 50",C55="50 - 300",C55="300 - 1000",C55="1000 - 5000",C55="5000 - 10000",C55="&gt; 10000"),TRUE,FALSE)</f>
        <v>0</v>
      </c>
      <c r="H55" s="55">
        <f>COUNTIF(C55,"")</f>
        <v>1</v>
      </c>
    </row>
    <row r="56" spans="1:9" x14ac:dyDescent="0.25">
      <c r="A56" s="83" t="s">
        <v>22</v>
      </c>
      <c r="B56" s="84"/>
      <c r="C56" s="98"/>
      <c r="D56" s="112"/>
      <c r="F56" s="53" t="b">
        <f t="shared" ref="F56:F61" si="4">IF(OR(C56="&lt; 50",C56="50 - 300",C56="300 - 1000",C56="1000 - 5000",C56="5000 - 10000",C56="&gt; 10000"),TRUE,FALSE)</f>
        <v>0</v>
      </c>
      <c r="H56" s="55">
        <f t="shared" ref="H56:H60" si="5">COUNTIF(C56,"")</f>
        <v>1</v>
      </c>
    </row>
    <row r="57" spans="1:9" x14ac:dyDescent="0.25">
      <c r="A57" s="83" t="s">
        <v>23</v>
      </c>
      <c r="B57" s="84"/>
      <c r="C57" s="98"/>
      <c r="D57" s="112"/>
      <c r="F57" s="53" t="b">
        <f t="shared" si="4"/>
        <v>0</v>
      </c>
      <c r="H57" s="55">
        <f t="shared" si="5"/>
        <v>1</v>
      </c>
    </row>
    <row r="58" spans="1:9" x14ac:dyDescent="0.25">
      <c r="A58" s="83" t="s">
        <v>24</v>
      </c>
      <c r="B58" s="84"/>
      <c r="C58" s="98"/>
      <c r="D58" s="112"/>
      <c r="F58" s="53" t="b">
        <f t="shared" si="4"/>
        <v>0</v>
      </c>
      <c r="H58" s="55">
        <f t="shared" si="5"/>
        <v>1</v>
      </c>
    </row>
    <row r="59" spans="1:9" x14ac:dyDescent="0.25">
      <c r="A59" s="83" t="s">
        <v>25</v>
      </c>
      <c r="B59" s="84"/>
      <c r="C59" s="98"/>
      <c r="D59" s="112"/>
      <c r="F59" s="53" t="b">
        <f t="shared" si="4"/>
        <v>0</v>
      </c>
      <c r="H59" s="55">
        <f t="shared" si="5"/>
        <v>1</v>
      </c>
    </row>
    <row r="60" spans="1:9" x14ac:dyDescent="0.25">
      <c r="A60" s="83" t="s">
        <v>26</v>
      </c>
      <c r="B60" s="84"/>
      <c r="C60" s="98"/>
      <c r="D60" s="112"/>
      <c r="F60" s="53" t="b">
        <f t="shared" si="4"/>
        <v>0</v>
      </c>
      <c r="H60" s="55">
        <f t="shared" si="5"/>
        <v>1</v>
      </c>
    </row>
    <row r="61" spans="1:9" ht="15.75" thickBot="1" x14ac:dyDescent="0.3">
      <c r="A61" s="81" t="s">
        <v>27</v>
      </c>
      <c r="B61" s="82"/>
      <c r="C61" s="77"/>
      <c r="D61" s="78"/>
      <c r="F61" s="53" t="b">
        <f t="shared" si="4"/>
        <v>0</v>
      </c>
      <c r="H61" s="55">
        <f>COUNTIF(C61,"")</f>
        <v>1</v>
      </c>
    </row>
    <row r="62" spans="1:9" ht="15.75" thickBot="1" x14ac:dyDescent="0.3">
      <c r="A62" s="34"/>
      <c r="B62" s="34"/>
      <c r="C62" s="18"/>
      <c r="D62" s="18"/>
    </row>
    <row r="63" spans="1:9" ht="28.15" customHeight="1" thickBot="1" x14ac:dyDescent="0.3">
      <c r="A63" s="64" t="s">
        <v>38</v>
      </c>
      <c r="B63" s="65"/>
      <c r="C63" s="65"/>
      <c r="D63" s="66"/>
    </row>
    <row r="64" spans="1:9" ht="50.1" customHeight="1" x14ac:dyDescent="0.25">
      <c r="A64" s="107" t="s">
        <v>126</v>
      </c>
      <c r="B64" s="108"/>
      <c r="C64" s="75"/>
      <c r="D64" s="76"/>
      <c r="F64" s="53" t="b">
        <f>ISNUMBER(C64)</f>
        <v>0</v>
      </c>
      <c r="G64" s="53" t="b">
        <f>IF(AND(C64&gt;0,OR(B65=1,B66=1,B67=1,B68=1,B69=1,B70=1,B71=1),OR(B72=1,B73=1,B74=1,B75=1,B76=1,B77=1),OR(C78="Yes",C78="No")),TRUE,IF(C64=0,TRUE,FALSE))</f>
        <v>1</v>
      </c>
      <c r="H64" s="55">
        <f>COUNTIF(C64,"")</f>
        <v>1</v>
      </c>
    </row>
    <row r="65" spans="1:8" ht="14.25" customHeight="1" x14ac:dyDescent="0.25">
      <c r="A65" s="102" t="s">
        <v>41</v>
      </c>
      <c r="B65" s="35"/>
      <c r="C65" s="67" t="s">
        <v>13</v>
      </c>
      <c r="D65" s="68"/>
      <c r="F65" s="53" t="b">
        <f>IF(OR(B65="", B65=1,B65=2,B65=3),TRUE,FALSE)</f>
        <v>1</v>
      </c>
      <c r="H65" s="55">
        <f>COUNTIF(B65,"")</f>
        <v>1</v>
      </c>
    </row>
    <row r="66" spans="1:8" x14ac:dyDescent="0.25">
      <c r="A66" s="102"/>
      <c r="B66" s="35"/>
      <c r="C66" s="67" t="s">
        <v>14</v>
      </c>
      <c r="D66" s="68"/>
      <c r="F66" s="53" t="b">
        <f>IF(OR(B66="", B66=1,B66=2,B66=3),TRUE,FALSE)</f>
        <v>1</v>
      </c>
      <c r="H66" s="55">
        <f t="shared" ref="H66:H77" si="6">COUNTIF(B66,"")</f>
        <v>1</v>
      </c>
    </row>
    <row r="67" spans="1:8" x14ac:dyDescent="0.25">
      <c r="A67" s="102"/>
      <c r="B67" s="35"/>
      <c r="C67" s="67" t="s">
        <v>15</v>
      </c>
      <c r="D67" s="68"/>
      <c r="F67" s="53" t="b">
        <f t="shared" ref="F67:F77" si="7">IF(OR(B67="", B67=1,B67=2,B67=3),TRUE,FALSE)</f>
        <v>1</v>
      </c>
      <c r="H67" s="55">
        <f>COUNTIF(B67,"")</f>
        <v>1</v>
      </c>
    </row>
    <row r="68" spans="1:8" x14ac:dyDescent="0.25">
      <c r="A68" s="102"/>
      <c r="B68" s="35"/>
      <c r="C68" s="67" t="s">
        <v>19</v>
      </c>
      <c r="D68" s="68"/>
      <c r="F68" s="53" t="b">
        <f t="shared" si="7"/>
        <v>1</v>
      </c>
      <c r="H68" s="55">
        <f t="shared" si="6"/>
        <v>1</v>
      </c>
    </row>
    <row r="69" spans="1:8" x14ac:dyDescent="0.25">
      <c r="A69" s="102"/>
      <c r="B69" s="35"/>
      <c r="C69" s="67" t="s">
        <v>16</v>
      </c>
      <c r="D69" s="68"/>
      <c r="F69" s="53" t="b">
        <f t="shared" si="7"/>
        <v>1</v>
      </c>
      <c r="H69" s="55">
        <f t="shared" si="6"/>
        <v>1</v>
      </c>
    </row>
    <row r="70" spans="1:8" x14ac:dyDescent="0.25">
      <c r="A70" s="102"/>
      <c r="B70" s="35"/>
      <c r="C70" s="67" t="s">
        <v>17</v>
      </c>
      <c r="D70" s="68"/>
      <c r="F70" s="53" t="b">
        <f t="shared" si="7"/>
        <v>1</v>
      </c>
      <c r="H70" s="55">
        <f t="shared" si="6"/>
        <v>1</v>
      </c>
    </row>
    <row r="71" spans="1:8" x14ac:dyDescent="0.25">
      <c r="A71" s="102"/>
      <c r="B71" s="35"/>
      <c r="C71" s="67" t="s">
        <v>18</v>
      </c>
      <c r="D71" s="68"/>
      <c r="F71" s="53" t="b">
        <f t="shared" si="7"/>
        <v>1</v>
      </c>
      <c r="H71" s="55">
        <f t="shared" si="6"/>
        <v>1</v>
      </c>
    </row>
    <row r="72" spans="1:8" ht="27" customHeight="1" x14ac:dyDescent="0.25">
      <c r="A72" s="102" t="s">
        <v>42</v>
      </c>
      <c r="B72" s="35"/>
      <c r="C72" s="67" t="s">
        <v>47</v>
      </c>
      <c r="D72" s="68"/>
      <c r="F72" s="53" t="b">
        <f t="shared" si="7"/>
        <v>1</v>
      </c>
      <c r="H72" s="55">
        <f t="shared" si="6"/>
        <v>1</v>
      </c>
    </row>
    <row r="73" spans="1:8" ht="40.5" customHeight="1" x14ac:dyDescent="0.25">
      <c r="A73" s="102"/>
      <c r="B73" s="35"/>
      <c r="C73" s="67" t="s">
        <v>48</v>
      </c>
      <c r="D73" s="68"/>
      <c r="F73" s="53" t="b">
        <f t="shared" si="7"/>
        <v>1</v>
      </c>
      <c r="H73" s="55">
        <f t="shared" si="6"/>
        <v>1</v>
      </c>
    </row>
    <row r="74" spans="1:8" ht="27" customHeight="1" x14ac:dyDescent="0.25">
      <c r="A74" s="102"/>
      <c r="B74" s="35"/>
      <c r="C74" s="67" t="s">
        <v>49</v>
      </c>
      <c r="D74" s="68"/>
      <c r="F74" s="53" t="b">
        <f t="shared" si="7"/>
        <v>1</v>
      </c>
      <c r="H74" s="55">
        <f t="shared" si="6"/>
        <v>1</v>
      </c>
    </row>
    <row r="75" spans="1:8" ht="54" customHeight="1" x14ac:dyDescent="0.25">
      <c r="A75" s="102"/>
      <c r="B75" s="35"/>
      <c r="C75" s="67" t="s">
        <v>50</v>
      </c>
      <c r="D75" s="68"/>
      <c r="F75" s="53" t="b">
        <f t="shared" si="7"/>
        <v>1</v>
      </c>
      <c r="H75" s="55">
        <f t="shared" si="6"/>
        <v>1</v>
      </c>
    </row>
    <row r="76" spans="1:8" ht="40.5" customHeight="1" x14ac:dyDescent="0.25">
      <c r="A76" s="102"/>
      <c r="B76" s="35"/>
      <c r="C76" s="67" t="s">
        <v>56</v>
      </c>
      <c r="D76" s="68"/>
      <c r="F76" s="53" t="b">
        <f t="shared" si="7"/>
        <v>1</v>
      </c>
      <c r="H76" s="55">
        <f t="shared" si="6"/>
        <v>1</v>
      </c>
    </row>
    <row r="77" spans="1:8" x14ac:dyDescent="0.25">
      <c r="A77" s="102"/>
      <c r="B77" s="35"/>
      <c r="C77" s="67" t="s">
        <v>51</v>
      </c>
      <c r="D77" s="68"/>
      <c r="F77" s="53" t="b">
        <f t="shared" si="7"/>
        <v>1</v>
      </c>
      <c r="H77" s="55">
        <f t="shared" si="6"/>
        <v>1</v>
      </c>
    </row>
    <row r="78" spans="1:8" ht="49.9" customHeight="1" x14ac:dyDescent="0.25">
      <c r="A78" s="102" t="s">
        <v>43</v>
      </c>
      <c r="B78" s="67"/>
      <c r="C78" s="113"/>
      <c r="D78" s="114"/>
      <c r="F78" s="53" t="b">
        <f>IF(OR(C78="Yes",C78="No",C78=""),TRUE,FALSE)</f>
        <v>1</v>
      </c>
      <c r="H78" s="55">
        <f>COUNTIF(C78,"")</f>
        <v>1</v>
      </c>
    </row>
    <row r="79" spans="1:8" ht="49.9" customHeight="1" thickBot="1" x14ac:dyDescent="0.3">
      <c r="A79" s="69" t="s">
        <v>127</v>
      </c>
      <c r="B79" s="70"/>
      <c r="C79" s="62"/>
      <c r="D79" s="63"/>
      <c r="F79" s="53" t="b">
        <f>IF(OR(C79="English",C79="The language(s) of the home Member State",C79="Any of the two options above at the clients' discretion (i.e. complaints may be filled either in English or in the language(s) of the home member state",C79="other",C79=""),TRUE,FALSE)</f>
        <v>1</v>
      </c>
      <c r="G79" s="53" t="b">
        <f>IF(AND(C78="No",C79=""),FALSE,TRUE)</f>
        <v>1</v>
      </c>
      <c r="H79" s="55">
        <f>COUNTIF(C79,"")</f>
        <v>1</v>
      </c>
    </row>
    <row r="81" spans="2:9" x14ac:dyDescent="0.25">
      <c r="B81" s="16" t="s">
        <v>88</v>
      </c>
      <c r="H81" s="55">
        <f>SUM(H6:H79)</f>
        <v>37</v>
      </c>
      <c r="I81" s="55">
        <f>SUM(I6:I79)</f>
        <v>28</v>
      </c>
    </row>
    <row r="82" spans="2:9" x14ac:dyDescent="0.25">
      <c r="B82" s="46" t="b">
        <f>IF(H82=65,TRUE,IF(OR(ISBLANK(B6),ISBLANK(B7),ISBLANK(B13),ISBLANK(B23),ISBLANK(B30),ISBLANK(B37),ISBLANK(B44),ISBLANK(C23),ISBLANK(C24),ISBLANK(C25),ISBLANK(C26),ISBLANK(C27),ISBLANK(C28),ISBLANK(C29),ISBLANK(C30),ISBLANK(C31),ISBLANK(C32),ISBLANK(C33),ISBLANK(C34),ISBLANK(C35),ISBLANK(C36),ISBLANK(C37),ISBLANK(C38),ISBLANK(C39),ISBLANK(C40),ISBLANK(C41),ISBLANK(C42),ISBLANK(C43),ISBLANK(C44),ISBLANK(C45),ISBLANK(C46),ISBLANK(C47),ISBLANK(C48),ISBLANK(C49),ISBLANK(C50),ISBLANK(C55),ISBLANK(C56),ISBLANK(C57),ISBLANK(C58),ISBLANK(C59),ISBLANK(C60),ISBLANK(C61),ISBLANK(C64),F3=FALSE,G3=FALSE),FALSE,TRUE))</f>
        <v>1</v>
      </c>
      <c r="H82" s="56">
        <f>H81+I81</f>
        <v>65</v>
      </c>
    </row>
  </sheetData>
  <sheetProtection algorithmName="SHA-512" hashValue="hvKhtZPgGnzoYfQDM6KjMIJttUjtv00citO+8KXNaY4+QPdc1ZjDay8TOvVxIJQrPWlM5VhDBeZIVbVnxwSJ+g==" saltValue="KqS+fdR3cZ1e83W5yvP3rw==" spinCount="100000" sheet="1" objects="1" scenarios="1"/>
  <mergeCells count="65">
    <mergeCell ref="A78:B78"/>
    <mergeCell ref="C78:D78"/>
    <mergeCell ref="A79:B79"/>
    <mergeCell ref="C79:D79"/>
    <mergeCell ref="C69:D69"/>
    <mergeCell ref="C70:D70"/>
    <mergeCell ref="C71:D71"/>
    <mergeCell ref="A72:A77"/>
    <mergeCell ref="C72:D72"/>
    <mergeCell ref="C73:D73"/>
    <mergeCell ref="C74:D74"/>
    <mergeCell ref="C75:D75"/>
    <mergeCell ref="C76:D76"/>
    <mergeCell ref="C77:D77"/>
    <mergeCell ref="A65:A71"/>
    <mergeCell ref="C65:D65"/>
    <mergeCell ref="C66:D66"/>
    <mergeCell ref="C67:D67"/>
    <mergeCell ref="C68:D68"/>
    <mergeCell ref="A58:B58"/>
    <mergeCell ref="C58:D58"/>
    <mergeCell ref="A59:B59"/>
    <mergeCell ref="C59:D59"/>
    <mergeCell ref="A60:B60"/>
    <mergeCell ref="C60:D60"/>
    <mergeCell ref="A61:B61"/>
    <mergeCell ref="C61:D61"/>
    <mergeCell ref="A63:D63"/>
    <mergeCell ref="A64:B64"/>
    <mergeCell ref="C64:D64"/>
    <mergeCell ref="A55:B55"/>
    <mergeCell ref="C55:D55"/>
    <mergeCell ref="A56:B56"/>
    <mergeCell ref="C56:D56"/>
    <mergeCell ref="A57:B57"/>
    <mergeCell ref="C57:D57"/>
    <mergeCell ref="A53:B53"/>
    <mergeCell ref="C53:D54"/>
    <mergeCell ref="A54:B54"/>
    <mergeCell ref="A21:D21"/>
    <mergeCell ref="C22:D22"/>
    <mergeCell ref="A23:A29"/>
    <mergeCell ref="B23:B29"/>
    <mergeCell ref="A30:A36"/>
    <mergeCell ref="B30:B36"/>
    <mergeCell ref="A37:A43"/>
    <mergeCell ref="B37:B43"/>
    <mergeCell ref="A44:A50"/>
    <mergeCell ref="B44:B50"/>
    <mergeCell ref="A52:D52"/>
    <mergeCell ref="B13:D13"/>
    <mergeCell ref="A14:A19"/>
    <mergeCell ref="B14:D14"/>
    <mergeCell ref="B15:D15"/>
    <mergeCell ref="B16:D16"/>
    <mergeCell ref="B17:D17"/>
    <mergeCell ref="B18:D18"/>
    <mergeCell ref="B19:D19"/>
    <mergeCell ref="A1:D1"/>
    <mergeCell ref="A12:D12"/>
    <mergeCell ref="B3:D3"/>
    <mergeCell ref="A5:B5"/>
    <mergeCell ref="B6:D6"/>
    <mergeCell ref="B7:D7"/>
    <mergeCell ref="B8:D8"/>
  </mergeCells>
  <conditionalFormatting sqref="B82">
    <cfRule type="cellIs" dxfId="127" priority="1" operator="equal">
      <formula>TRUE</formula>
    </cfRule>
    <cfRule type="cellIs" dxfId="126" priority="2" operator="equal">
      <formula>"TRUE"</formula>
    </cfRule>
    <cfRule type="cellIs" dxfId="125" priority="3" operator="equal">
      <formula>"FALSE"</formula>
    </cfRule>
  </conditionalFormatting>
  <dataValidations count="8">
    <dataValidation type="whole" allowBlank="1" showInputMessage="1" showErrorMessage="1" sqref="B65:B77">
      <formula1>1</formula1>
      <formula2>3</formula2>
    </dataValidation>
    <dataValidation type="whole" operator="greaterThanOrEqual" allowBlank="1" showInputMessage="1" showErrorMessage="1" sqref="C64:D64">
      <formula1>0</formula1>
    </dataValidation>
    <dataValidation type="decimal" allowBlank="1" showInputMessage="1" showErrorMessage="1" sqref="B6:D6">
      <formula1>-9999999999999990000</formula1>
      <formula2>9999999999999990000</formula2>
    </dataValidation>
    <dataValidation type="list" allowBlank="1" showInputMessage="1" showErrorMessage="1" sqref="C23:C50">
      <formula1>"X, N/A"</formula1>
    </dataValidation>
    <dataValidation type="list" allowBlank="1" showInputMessage="1" showErrorMessage="1" sqref="C79">
      <formula1>"English, The language(s) of the home Member State, Any of the two options above at the clients' discretion (i.e. complaints may be filled either in English or in the language(s) of the home member state, other"</formula1>
    </dataValidation>
    <dataValidation type="list" allowBlank="1" showInputMessage="1" showErrorMessage="1" sqref="B14:D19">
      <formula1>"specific website, specific marketing material, use of the language of a host MS (if different from the one(s) from your home MS), telephone calls, tied agents in the host MS, roadshows"</formula1>
    </dataValidation>
    <dataValidation type="list" allowBlank="1" showInputMessage="1" showErrorMessage="1" sqref="B7:D8 B13:D13 C78">
      <formula1>"Yes, No"</formula1>
    </dataValidation>
    <dataValidation type="list" allowBlank="1" showInputMessage="1" showErrorMessage="1" sqref="B23 B44 B37 B30 C55:C61">
      <formula1>"&lt; 50, 50 - 300, 300 - 1000, 1000 - 5000, 5000 - 10000, &gt; 10000"</formula1>
    </dataValidation>
  </dataValidations>
  <pageMargins left="0.7" right="0.7" top="0.75" bottom="0.75" header="0.3" footer="0.3"/>
  <pageSetup paperSize="9" scale="71" fitToHeight="0" orientation="portrait" horizontalDpi="300" verticalDpi="300" r:id="rId1"/>
  <rowBreaks count="1" manualBreakCount="1">
    <brk id="51" max="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82"/>
  <sheetViews>
    <sheetView zoomScaleNormal="100" zoomScaleSheetLayoutView="100" workbookViewId="0">
      <selection sqref="A1:D1"/>
    </sheetView>
  </sheetViews>
  <sheetFormatPr defaultRowHeight="15" x14ac:dyDescent="0.25"/>
  <cols>
    <col min="1" max="1" width="48.7109375" style="4" customWidth="1"/>
    <col min="2" max="4" width="25.5703125" style="4" customWidth="1"/>
    <col min="5" max="10" width="9.140625" style="53"/>
    <col min="11" max="16384" width="9.140625" style="4"/>
  </cols>
  <sheetData>
    <row r="1" spans="1:8" ht="16.5" thickBot="1" x14ac:dyDescent="0.3">
      <c r="A1" s="58" t="s">
        <v>44</v>
      </c>
      <c r="B1" s="121"/>
      <c r="C1" s="121"/>
      <c r="D1" s="59"/>
    </row>
    <row r="2" spans="1:8" ht="15.75" thickBot="1" x14ac:dyDescent="0.3">
      <c r="A2" s="18"/>
      <c r="B2" s="18"/>
      <c r="C2" s="18"/>
      <c r="D2" s="18"/>
    </row>
    <row r="3" spans="1:8" ht="15.75" thickBot="1" x14ac:dyDescent="0.3">
      <c r="A3" s="19" t="s">
        <v>31</v>
      </c>
      <c r="B3" s="132" t="s">
        <v>73</v>
      </c>
      <c r="C3" s="133"/>
      <c r="D3" s="134"/>
      <c r="F3" s="54" t="b">
        <f>IF(ISNA(MATCH(FALSE,F5:F79,0)),TRUE,FALSE)</f>
        <v>0</v>
      </c>
      <c r="G3" s="54" t="b">
        <f>IF(ISNA(MATCH(FALSE,G5:G79,0)),TRUE,FALSE)</f>
        <v>0</v>
      </c>
    </row>
    <row r="4" spans="1:8" ht="15.75" thickBot="1" x14ac:dyDescent="0.3">
      <c r="A4" s="18"/>
      <c r="B4" s="18"/>
      <c r="C4" s="18"/>
      <c r="D4" s="18"/>
    </row>
    <row r="5" spans="1:8" ht="30" customHeight="1" thickBot="1" x14ac:dyDescent="0.3">
      <c r="A5" s="87" t="s">
        <v>32</v>
      </c>
      <c r="B5" s="88"/>
      <c r="C5" s="20"/>
      <c r="D5" s="21"/>
    </row>
    <row r="6" spans="1:8" ht="51.95" customHeight="1" x14ac:dyDescent="0.25">
      <c r="A6" s="22" t="s">
        <v>52</v>
      </c>
      <c r="B6" s="135"/>
      <c r="C6" s="136"/>
      <c r="D6" s="137"/>
      <c r="F6" s="53" t="b">
        <f>ISNUMBER(B6)</f>
        <v>0</v>
      </c>
      <c r="H6" s="55">
        <f>COUNTIF(B6,"")</f>
        <v>1</v>
      </c>
    </row>
    <row r="7" spans="1:8" ht="51.95" customHeight="1" x14ac:dyDescent="0.25">
      <c r="A7" s="23" t="s">
        <v>54</v>
      </c>
      <c r="B7" s="122"/>
      <c r="C7" s="123"/>
      <c r="D7" s="124"/>
      <c r="F7" s="53" t="b">
        <f>IF(OR(B7="Yes",B7="No"),TRUE,FALSE)</f>
        <v>0</v>
      </c>
      <c r="H7" s="55">
        <f>COUNTIF(B7,"")</f>
        <v>1</v>
      </c>
    </row>
    <row r="8" spans="1:8" ht="79.150000000000006" customHeight="1" thickBot="1" x14ac:dyDescent="0.3">
      <c r="A8" s="24" t="s">
        <v>124</v>
      </c>
      <c r="B8" s="125"/>
      <c r="C8" s="126"/>
      <c r="D8" s="127"/>
      <c r="F8" s="53" t="b">
        <f>IF(OR(B8="Yes",B8="No",B8=""),TRUE,FALSE)</f>
        <v>1</v>
      </c>
      <c r="G8" s="53" t="b">
        <f>IF(AND(B7="Yes",OR(B8="Yes",B8="No")),TRUE,IF(B7="No",TRUE,FALSE))</f>
        <v>0</v>
      </c>
      <c r="H8" s="55">
        <f>COUNTIF(B8,"")</f>
        <v>1</v>
      </c>
    </row>
    <row r="9" spans="1:8" x14ac:dyDescent="0.25">
      <c r="A9" s="25" t="s">
        <v>39</v>
      </c>
      <c r="B9" s="18"/>
      <c r="C9" s="18"/>
      <c r="D9" s="18"/>
    </row>
    <row r="10" spans="1:8" x14ac:dyDescent="0.25">
      <c r="A10" s="26" t="s">
        <v>55</v>
      </c>
      <c r="B10" s="18"/>
      <c r="C10" s="18"/>
      <c r="D10" s="18"/>
    </row>
    <row r="11" spans="1:8" ht="15.75" thickBot="1" x14ac:dyDescent="0.3">
      <c r="A11" s="18"/>
      <c r="B11" s="18"/>
      <c r="C11" s="18"/>
      <c r="D11" s="18"/>
    </row>
    <row r="12" spans="1:8" ht="30" customHeight="1" thickBot="1" x14ac:dyDescent="0.3">
      <c r="A12" s="128" t="s">
        <v>10</v>
      </c>
      <c r="B12" s="129"/>
      <c r="C12" s="130"/>
      <c r="D12" s="131"/>
    </row>
    <row r="13" spans="1:8" ht="85.5" x14ac:dyDescent="0.25">
      <c r="A13" s="37" t="s">
        <v>53</v>
      </c>
      <c r="B13" s="92"/>
      <c r="C13" s="93"/>
      <c r="D13" s="94"/>
      <c r="F13" s="53" t="b">
        <f>IF(OR(B13="Yes",B13="No"),TRUE,FALSE)</f>
        <v>0</v>
      </c>
      <c r="H13" s="55">
        <f>COUNTIF(B13,"")</f>
        <v>1</v>
      </c>
    </row>
    <row r="14" spans="1:8" ht="15" customHeight="1" x14ac:dyDescent="0.25">
      <c r="A14" s="102" t="s">
        <v>125</v>
      </c>
      <c r="B14" s="103"/>
      <c r="C14" s="104"/>
      <c r="D14" s="105"/>
      <c r="F14" s="53" t="b">
        <f>IF(OR(B14="specific website",B14="specific marketing material",B14="use of the language of a host MS (if different from the one(s) from your home MS)",B14="telephone calls",B14="tied agents in the host MS",B14="roadshows",B14=""),TRUE,FALSE)</f>
        <v>1</v>
      </c>
      <c r="H14" s="55">
        <f>COUNTIF(B14,"")</f>
        <v>1</v>
      </c>
    </row>
    <row r="15" spans="1:8" x14ac:dyDescent="0.25">
      <c r="A15" s="102"/>
      <c r="B15" s="103"/>
      <c r="C15" s="104"/>
      <c r="D15" s="105"/>
      <c r="F15" s="53" t="b">
        <f t="shared" ref="F15:F19" si="0">IF(OR(B15="specific website",B15="specific marketing material",B15="use of the language of a host MS (if different from the one(s) from your home MS)",B15="telephone calls",B15="tied agents in the host MS",B15="roadshows",B15=""),TRUE,FALSE)</f>
        <v>1</v>
      </c>
      <c r="H15" s="55">
        <f>COUNTIF(B15,"")</f>
        <v>1</v>
      </c>
    </row>
    <row r="16" spans="1:8" x14ac:dyDescent="0.25">
      <c r="A16" s="102"/>
      <c r="B16" s="103"/>
      <c r="C16" s="104"/>
      <c r="D16" s="105"/>
      <c r="F16" s="53" t="b">
        <f t="shared" si="0"/>
        <v>1</v>
      </c>
      <c r="H16" s="55">
        <f t="shared" ref="H16:H19" si="1">COUNTIF(B16,"")</f>
        <v>1</v>
      </c>
    </row>
    <row r="17" spans="1:9" x14ac:dyDescent="0.25">
      <c r="A17" s="102"/>
      <c r="B17" s="103"/>
      <c r="C17" s="104"/>
      <c r="D17" s="105"/>
      <c r="F17" s="53" t="b">
        <f t="shared" si="0"/>
        <v>1</v>
      </c>
      <c r="H17" s="55">
        <f t="shared" si="1"/>
        <v>1</v>
      </c>
    </row>
    <row r="18" spans="1:9" x14ac:dyDescent="0.25">
      <c r="A18" s="102"/>
      <c r="B18" s="103"/>
      <c r="C18" s="104"/>
      <c r="D18" s="105"/>
      <c r="F18" s="53" t="b">
        <f t="shared" si="0"/>
        <v>1</v>
      </c>
      <c r="H18" s="55">
        <f t="shared" si="1"/>
        <v>1</v>
      </c>
    </row>
    <row r="19" spans="1:9" ht="15.75" thickBot="1" x14ac:dyDescent="0.3">
      <c r="A19" s="69"/>
      <c r="B19" s="95"/>
      <c r="C19" s="96"/>
      <c r="D19" s="97"/>
      <c r="F19" s="53" t="b">
        <f t="shared" si="0"/>
        <v>1</v>
      </c>
      <c r="G19" s="53" t="b">
        <f>IF(AND(B13="Yes",B14="",B15="",B16="",B17="",B18="",B19=""),FALSE,TRUE)</f>
        <v>1</v>
      </c>
      <c r="H19" s="55">
        <f t="shared" si="1"/>
        <v>1</v>
      </c>
    </row>
    <row r="20" spans="1:9" ht="15.75" thickBot="1" x14ac:dyDescent="0.3">
      <c r="A20" s="18"/>
      <c r="B20" s="18"/>
      <c r="C20" s="18"/>
      <c r="D20" s="18"/>
    </row>
    <row r="21" spans="1:9" ht="27" customHeight="1" thickBot="1" x14ac:dyDescent="0.3">
      <c r="A21" s="87" t="s">
        <v>33</v>
      </c>
      <c r="B21" s="88"/>
      <c r="C21" s="89"/>
      <c r="D21" s="90"/>
    </row>
    <row r="22" spans="1:9" ht="27" customHeight="1" thickBot="1" x14ac:dyDescent="0.3">
      <c r="A22" s="28" t="s">
        <v>34</v>
      </c>
      <c r="B22" s="29" t="s">
        <v>45</v>
      </c>
      <c r="C22" s="99" t="s">
        <v>11</v>
      </c>
      <c r="D22" s="100"/>
    </row>
    <row r="23" spans="1:9" x14ac:dyDescent="0.25">
      <c r="A23" s="91" t="s">
        <v>12</v>
      </c>
      <c r="B23" s="101"/>
      <c r="C23" s="38"/>
      <c r="D23" s="30" t="s">
        <v>13</v>
      </c>
      <c r="F23" s="53" t="b">
        <f>IF(OR(B23="&lt; 50",B23="50 - 300",B23="300 - 1000",B23="1000 - 5000",B23="5000 - 10000",B23="&gt; 10000"),TRUE,FALSE)</f>
        <v>0</v>
      </c>
      <c r="G23" s="53" t="b">
        <f>IF(OR(C23="X",C23="N/A"),TRUE,FALSE)</f>
        <v>0</v>
      </c>
      <c r="H23" s="55">
        <f>COUNTIF(B23,"")</f>
        <v>1</v>
      </c>
      <c r="I23" s="55">
        <f>COUNTIF(C23,"")</f>
        <v>1</v>
      </c>
    </row>
    <row r="24" spans="1:9" x14ac:dyDescent="0.25">
      <c r="A24" s="86"/>
      <c r="B24" s="98"/>
      <c r="C24" s="39"/>
      <c r="D24" s="36" t="s">
        <v>14</v>
      </c>
      <c r="G24" s="53" t="b">
        <f t="shared" ref="G24:G50" si="2">IF(OR(C24="X",C24="N/A"),TRUE,FALSE)</f>
        <v>0</v>
      </c>
      <c r="I24" s="55">
        <f t="shared" ref="I24:I50" si="3">COUNTIF(C24,"")</f>
        <v>1</v>
      </c>
    </row>
    <row r="25" spans="1:9" x14ac:dyDescent="0.25">
      <c r="A25" s="86"/>
      <c r="B25" s="98"/>
      <c r="C25" s="39"/>
      <c r="D25" s="36" t="s">
        <v>15</v>
      </c>
      <c r="G25" s="53" t="b">
        <f t="shared" si="2"/>
        <v>0</v>
      </c>
      <c r="I25" s="55">
        <f t="shared" si="3"/>
        <v>1</v>
      </c>
    </row>
    <row r="26" spans="1:9" ht="14.25" customHeight="1" x14ac:dyDescent="0.25">
      <c r="A26" s="86"/>
      <c r="B26" s="98"/>
      <c r="C26" s="39"/>
      <c r="D26" s="36" t="s">
        <v>19</v>
      </c>
      <c r="G26" s="53" t="b">
        <f t="shared" si="2"/>
        <v>0</v>
      </c>
      <c r="I26" s="55">
        <f t="shared" si="3"/>
        <v>1</v>
      </c>
    </row>
    <row r="27" spans="1:9" x14ac:dyDescent="0.25">
      <c r="A27" s="86"/>
      <c r="B27" s="98"/>
      <c r="C27" s="39"/>
      <c r="D27" s="36" t="s">
        <v>16</v>
      </c>
      <c r="G27" s="53" t="b">
        <f t="shared" si="2"/>
        <v>0</v>
      </c>
      <c r="I27" s="55">
        <f>COUNTIF(C27,"")</f>
        <v>1</v>
      </c>
    </row>
    <row r="28" spans="1:9" x14ac:dyDescent="0.25">
      <c r="A28" s="86"/>
      <c r="B28" s="98"/>
      <c r="C28" s="39"/>
      <c r="D28" s="36" t="s">
        <v>17</v>
      </c>
      <c r="G28" s="53" t="b">
        <f t="shared" si="2"/>
        <v>0</v>
      </c>
      <c r="I28" s="55">
        <f t="shared" si="3"/>
        <v>1</v>
      </c>
    </row>
    <row r="29" spans="1:9" x14ac:dyDescent="0.25">
      <c r="A29" s="86"/>
      <c r="B29" s="98"/>
      <c r="C29" s="39"/>
      <c r="D29" s="36" t="s">
        <v>18</v>
      </c>
      <c r="G29" s="53" t="b">
        <f t="shared" si="2"/>
        <v>0</v>
      </c>
      <c r="I29" s="55">
        <f t="shared" si="3"/>
        <v>1</v>
      </c>
    </row>
    <row r="30" spans="1:9" x14ac:dyDescent="0.25">
      <c r="A30" s="85" t="s">
        <v>9</v>
      </c>
      <c r="B30" s="98"/>
      <c r="C30" s="39"/>
      <c r="D30" s="36" t="s">
        <v>13</v>
      </c>
      <c r="F30" s="53" t="b">
        <f>IF(OR(B30="&lt; 50",B30="50 - 300",B30="300 - 1000",B30="1000 - 5000",B30="5000 - 10000",B30="&gt; 10000"),TRUE,FALSE)</f>
        <v>0</v>
      </c>
      <c r="G30" s="53" t="b">
        <f t="shared" si="2"/>
        <v>0</v>
      </c>
      <c r="H30" s="55">
        <f>COUNTIF(B30,"")</f>
        <v>1</v>
      </c>
      <c r="I30" s="55">
        <f t="shared" si="3"/>
        <v>1</v>
      </c>
    </row>
    <row r="31" spans="1:9" x14ac:dyDescent="0.25">
      <c r="A31" s="86"/>
      <c r="B31" s="98"/>
      <c r="C31" s="39"/>
      <c r="D31" s="36" t="s">
        <v>14</v>
      </c>
      <c r="G31" s="53" t="b">
        <f t="shared" si="2"/>
        <v>0</v>
      </c>
      <c r="I31" s="55">
        <f t="shared" si="3"/>
        <v>1</v>
      </c>
    </row>
    <row r="32" spans="1:9" x14ac:dyDescent="0.25">
      <c r="A32" s="86"/>
      <c r="B32" s="98"/>
      <c r="C32" s="39"/>
      <c r="D32" s="36" t="s">
        <v>15</v>
      </c>
      <c r="G32" s="53" t="b">
        <f t="shared" si="2"/>
        <v>0</v>
      </c>
      <c r="I32" s="55">
        <f t="shared" si="3"/>
        <v>1</v>
      </c>
    </row>
    <row r="33" spans="1:9" ht="14.25" customHeight="1" x14ac:dyDescent="0.25">
      <c r="A33" s="86"/>
      <c r="B33" s="98"/>
      <c r="C33" s="39"/>
      <c r="D33" s="36" t="s">
        <v>19</v>
      </c>
      <c r="G33" s="53" t="b">
        <f t="shared" si="2"/>
        <v>0</v>
      </c>
      <c r="I33" s="55">
        <f t="shared" si="3"/>
        <v>1</v>
      </c>
    </row>
    <row r="34" spans="1:9" x14ac:dyDescent="0.25">
      <c r="A34" s="86"/>
      <c r="B34" s="98"/>
      <c r="C34" s="39"/>
      <c r="D34" s="36" t="s">
        <v>16</v>
      </c>
      <c r="G34" s="53" t="b">
        <f t="shared" si="2"/>
        <v>0</v>
      </c>
      <c r="I34" s="55">
        <f t="shared" si="3"/>
        <v>1</v>
      </c>
    </row>
    <row r="35" spans="1:9" x14ac:dyDescent="0.25">
      <c r="A35" s="86"/>
      <c r="B35" s="98"/>
      <c r="C35" s="39"/>
      <c r="D35" s="36" t="s">
        <v>17</v>
      </c>
      <c r="G35" s="53" t="b">
        <f t="shared" si="2"/>
        <v>0</v>
      </c>
      <c r="I35" s="55">
        <f>COUNTIF(C35,"")</f>
        <v>1</v>
      </c>
    </row>
    <row r="36" spans="1:9" x14ac:dyDescent="0.25">
      <c r="A36" s="86"/>
      <c r="B36" s="98"/>
      <c r="C36" s="39"/>
      <c r="D36" s="36" t="s">
        <v>18</v>
      </c>
      <c r="G36" s="53" t="b">
        <f t="shared" si="2"/>
        <v>0</v>
      </c>
      <c r="I36" s="55">
        <f t="shared" si="3"/>
        <v>1</v>
      </c>
    </row>
    <row r="37" spans="1:9" x14ac:dyDescent="0.25">
      <c r="A37" s="85" t="s">
        <v>8</v>
      </c>
      <c r="B37" s="98"/>
      <c r="C37" s="39"/>
      <c r="D37" s="36" t="s">
        <v>13</v>
      </c>
      <c r="F37" s="53" t="b">
        <f>IF(OR(B37="&lt; 50",B37="50 - 300",B37="300 - 1000",B37="1000 - 5000",B37="5000 - 10000",B37="&gt; 10000"),TRUE,FALSE)</f>
        <v>0</v>
      </c>
      <c r="G37" s="53" t="b">
        <f t="shared" si="2"/>
        <v>0</v>
      </c>
      <c r="H37" s="55">
        <f>COUNTIF(B37,"")</f>
        <v>1</v>
      </c>
      <c r="I37" s="55">
        <f t="shared" si="3"/>
        <v>1</v>
      </c>
    </row>
    <row r="38" spans="1:9" x14ac:dyDescent="0.25">
      <c r="A38" s="86"/>
      <c r="B38" s="98"/>
      <c r="C38" s="39"/>
      <c r="D38" s="36" t="s">
        <v>14</v>
      </c>
      <c r="G38" s="53" t="b">
        <f t="shared" si="2"/>
        <v>0</v>
      </c>
      <c r="I38" s="55">
        <f t="shared" si="3"/>
        <v>1</v>
      </c>
    </row>
    <row r="39" spans="1:9" x14ac:dyDescent="0.25">
      <c r="A39" s="86"/>
      <c r="B39" s="98"/>
      <c r="C39" s="39"/>
      <c r="D39" s="36" t="s">
        <v>15</v>
      </c>
      <c r="G39" s="53" t="b">
        <f t="shared" si="2"/>
        <v>0</v>
      </c>
      <c r="I39" s="55">
        <f t="shared" si="3"/>
        <v>1</v>
      </c>
    </row>
    <row r="40" spans="1:9" ht="14.25" customHeight="1" x14ac:dyDescent="0.25">
      <c r="A40" s="86"/>
      <c r="B40" s="98"/>
      <c r="C40" s="39"/>
      <c r="D40" s="36" t="s">
        <v>19</v>
      </c>
      <c r="G40" s="53" t="b">
        <f t="shared" si="2"/>
        <v>0</v>
      </c>
      <c r="I40" s="55">
        <f t="shared" si="3"/>
        <v>1</v>
      </c>
    </row>
    <row r="41" spans="1:9" x14ac:dyDescent="0.25">
      <c r="A41" s="86"/>
      <c r="B41" s="98"/>
      <c r="C41" s="39"/>
      <c r="D41" s="36" t="s">
        <v>16</v>
      </c>
      <c r="G41" s="53" t="b">
        <f t="shared" si="2"/>
        <v>0</v>
      </c>
      <c r="I41" s="55">
        <f>COUNTIF(C41,"")</f>
        <v>1</v>
      </c>
    </row>
    <row r="42" spans="1:9" x14ac:dyDescent="0.25">
      <c r="A42" s="86"/>
      <c r="B42" s="98"/>
      <c r="C42" s="39"/>
      <c r="D42" s="36" t="s">
        <v>17</v>
      </c>
      <c r="G42" s="53" t="b">
        <f t="shared" si="2"/>
        <v>0</v>
      </c>
      <c r="I42" s="55">
        <f t="shared" si="3"/>
        <v>1</v>
      </c>
    </row>
    <row r="43" spans="1:9" x14ac:dyDescent="0.25">
      <c r="A43" s="86"/>
      <c r="B43" s="98"/>
      <c r="C43" s="39"/>
      <c r="D43" s="36" t="s">
        <v>18</v>
      </c>
      <c r="G43" s="53" t="b">
        <f t="shared" si="2"/>
        <v>0</v>
      </c>
      <c r="I43" s="55">
        <f t="shared" si="3"/>
        <v>1</v>
      </c>
    </row>
    <row r="44" spans="1:9" x14ac:dyDescent="0.25">
      <c r="A44" s="85" t="s">
        <v>20</v>
      </c>
      <c r="B44" s="98"/>
      <c r="C44" s="39"/>
      <c r="D44" s="36" t="s">
        <v>13</v>
      </c>
      <c r="F44" s="53" t="b">
        <f>IF(OR(B44="&lt; 50",B44="50 - 300",B44="300 - 1000",B44="1000 - 5000",B44="5000 - 10000",B44="&gt; 10000"),TRUE,FALSE)</f>
        <v>0</v>
      </c>
      <c r="G44" s="53" t="b">
        <f t="shared" si="2"/>
        <v>0</v>
      </c>
      <c r="H44" s="55">
        <f>COUNTIF(B44,"")</f>
        <v>1</v>
      </c>
      <c r="I44" s="55">
        <f t="shared" si="3"/>
        <v>1</v>
      </c>
    </row>
    <row r="45" spans="1:9" x14ac:dyDescent="0.25">
      <c r="A45" s="86"/>
      <c r="B45" s="98"/>
      <c r="C45" s="39"/>
      <c r="D45" s="36" t="s">
        <v>14</v>
      </c>
      <c r="G45" s="53" t="b">
        <f t="shared" si="2"/>
        <v>0</v>
      </c>
      <c r="I45" s="55">
        <f t="shared" si="3"/>
        <v>1</v>
      </c>
    </row>
    <row r="46" spans="1:9" x14ac:dyDescent="0.25">
      <c r="A46" s="86"/>
      <c r="B46" s="98"/>
      <c r="C46" s="39"/>
      <c r="D46" s="36" t="s">
        <v>15</v>
      </c>
      <c r="G46" s="53" t="b">
        <f t="shared" si="2"/>
        <v>0</v>
      </c>
      <c r="I46" s="55">
        <f t="shared" si="3"/>
        <v>1</v>
      </c>
    </row>
    <row r="47" spans="1:9" ht="14.25" customHeight="1" x14ac:dyDescent="0.25">
      <c r="A47" s="86"/>
      <c r="B47" s="98"/>
      <c r="C47" s="39"/>
      <c r="D47" s="36" t="s">
        <v>19</v>
      </c>
      <c r="G47" s="53" t="b">
        <f t="shared" si="2"/>
        <v>0</v>
      </c>
      <c r="I47" s="55">
        <f t="shared" si="3"/>
        <v>1</v>
      </c>
    </row>
    <row r="48" spans="1:9" x14ac:dyDescent="0.25">
      <c r="A48" s="86"/>
      <c r="B48" s="98"/>
      <c r="C48" s="39"/>
      <c r="D48" s="36" t="s">
        <v>16</v>
      </c>
      <c r="G48" s="53" t="b">
        <f t="shared" si="2"/>
        <v>0</v>
      </c>
      <c r="I48" s="55">
        <f t="shared" si="3"/>
        <v>1</v>
      </c>
    </row>
    <row r="49" spans="1:9" x14ac:dyDescent="0.25">
      <c r="A49" s="86"/>
      <c r="B49" s="98"/>
      <c r="C49" s="39"/>
      <c r="D49" s="36" t="s">
        <v>17</v>
      </c>
      <c r="G49" s="53" t="b">
        <f t="shared" si="2"/>
        <v>0</v>
      </c>
      <c r="I49" s="55">
        <f t="shared" si="3"/>
        <v>1</v>
      </c>
    </row>
    <row r="50" spans="1:9" ht="15.75" thickBot="1" x14ac:dyDescent="0.3">
      <c r="A50" s="106"/>
      <c r="B50" s="77"/>
      <c r="C50" s="40"/>
      <c r="D50" s="32" t="s">
        <v>18</v>
      </c>
      <c r="G50" s="53" t="b">
        <f t="shared" si="2"/>
        <v>0</v>
      </c>
      <c r="I50" s="55">
        <f t="shared" si="3"/>
        <v>1</v>
      </c>
    </row>
    <row r="51" spans="1:9" ht="15.75" thickBot="1" x14ac:dyDescent="0.3">
      <c r="A51" s="33"/>
      <c r="B51" s="33"/>
      <c r="C51" s="18"/>
      <c r="D51" s="18"/>
    </row>
    <row r="52" spans="1:9" ht="27.75" customHeight="1" thickBot="1" x14ac:dyDescent="0.3">
      <c r="A52" s="109" t="s">
        <v>35</v>
      </c>
      <c r="B52" s="110"/>
      <c r="C52" s="110"/>
      <c r="D52" s="111"/>
    </row>
    <row r="53" spans="1:9" x14ac:dyDescent="0.25">
      <c r="A53" s="71" t="s">
        <v>36</v>
      </c>
      <c r="B53" s="72"/>
      <c r="C53" s="117" t="s">
        <v>46</v>
      </c>
      <c r="D53" s="118"/>
    </row>
    <row r="54" spans="1:9" ht="15.75" thickBot="1" x14ac:dyDescent="0.3">
      <c r="A54" s="73" t="s">
        <v>37</v>
      </c>
      <c r="B54" s="74"/>
      <c r="C54" s="119"/>
      <c r="D54" s="120"/>
    </row>
    <row r="55" spans="1:9" x14ac:dyDescent="0.25">
      <c r="A55" s="79" t="s">
        <v>21</v>
      </c>
      <c r="B55" s="80"/>
      <c r="C55" s="115"/>
      <c r="D55" s="116"/>
      <c r="F55" s="53" t="b">
        <f>IF(OR(C55="&lt; 50",C55="50 - 300",C55="300 - 1000",C55="1000 - 5000",C55="5000 - 10000",C55="&gt; 10000"),TRUE,FALSE)</f>
        <v>0</v>
      </c>
      <c r="H55" s="55">
        <f>COUNTIF(C55,"")</f>
        <v>1</v>
      </c>
    </row>
    <row r="56" spans="1:9" x14ac:dyDescent="0.25">
      <c r="A56" s="83" t="s">
        <v>22</v>
      </c>
      <c r="B56" s="84"/>
      <c r="C56" s="98"/>
      <c r="D56" s="112"/>
      <c r="F56" s="53" t="b">
        <f t="shared" ref="F56:F61" si="4">IF(OR(C56="&lt; 50",C56="50 - 300",C56="300 - 1000",C56="1000 - 5000",C56="5000 - 10000",C56="&gt; 10000"),TRUE,FALSE)</f>
        <v>0</v>
      </c>
      <c r="H56" s="55">
        <f t="shared" ref="H56:H60" si="5">COUNTIF(C56,"")</f>
        <v>1</v>
      </c>
    </row>
    <row r="57" spans="1:9" x14ac:dyDescent="0.25">
      <c r="A57" s="83" t="s">
        <v>23</v>
      </c>
      <c r="B57" s="84"/>
      <c r="C57" s="98"/>
      <c r="D57" s="112"/>
      <c r="F57" s="53" t="b">
        <f t="shared" si="4"/>
        <v>0</v>
      </c>
      <c r="H57" s="55">
        <f t="shared" si="5"/>
        <v>1</v>
      </c>
    </row>
    <row r="58" spans="1:9" x14ac:dyDescent="0.25">
      <c r="A58" s="83" t="s">
        <v>24</v>
      </c>
      <c r="B58" s="84"/>
      <c r="C58" s="98"/>
      <c r="D58" s="112"/>
      <c r="F58" s="53" t="b">
        <f t="shared" si="4"/>
        <v>0</v>
      </c>
      <c r="H58" s="55">
        <f t="shared" si="5"/>
        <v>1</v>
      </c>
    </row>
    <row r="59" spans="1:9" x14ac:dyDescent="0.25">
      <c r="A59" s="83" t="s">
        <v>25</v>
      </c>
      <c r="B59" s="84"/>
      <c r="C59" s="98"/>
      <c r="D59" s="112"/>
      <c r="F59" s="53" t="b">
        <f t="shared" si="4"/>
        <v>0</v>
      </c>
      <c r="H59" s="55">
        <f t="shared" si="5"/>
        <v>1</v>
      </c>
    </row>
    <row r="60" spans="1:9" x14ac:dyDescent="0.25">
      <c r="A60" s="83" t="s">
        <v>26</v>
      </c>
      <c r="B60" s="84"/>
      <c r="C60" s="98"/>
      <c r="D60" s="112"/>
      <c r="F60" s="53" t="b">
        <f t="shared" si="4"/>
        <v>0</v>
      </c>
      <c r="H60" s="55">
        <f t="shared" si="5"/>
        <v>1</v>
      </c>
    </row>
    <row r="61" spans="1:9" ht="15.75" thickBot="1" x14ac:dyDescent="0.3">
      <c r="A61" s="81" t="s">
        <v>27</v>
      </c>
      <c r="B61" s="82"/>
      <c r="C61" s="77"/>
      <c r="D61" s="78"/>
      <c r="F61" s="53" t="b">
        <f t="shared" si="4"/>
        <v>0</v>
      </c>
      <c r="H61" s="55">
        <f>COUNTIF(C61,"")</f>
        <v>1</v>
      </c>
    </row>
    <row r="62" spans="1:9" ht="15.75" thickBot="1" x14ac:dyDescent="0.3">
      <c r="A62" s="34"/>
      <c r="B62" s="34"/>
      <c r="C62" s="18"/>
      <c r="D62" s="18"/>
    </row>
    <row r="63" spans="1:9" ht="28.15" customHeight="1" thickBot="1" x14ac:dyDescent="0.3">
      <c r="A63" s="64" t="s">
        <v>38</v>
      </c>
      <c r="B63" s="65"/>
      <c r="C63" s="65"/>
      <c r="D63" s="66"/>
    </row>
    <row r="64" spans="1:9" ht="50.1" customHeight="1" x14ac:dyDescent="0.25">
      <c r="A64" s="107" t="s">
        <v>126</v>
      </c>
      <c r="B64" s="108"/>
      <c r="C64" s="75"/>
      <c r="D64" s="76"/>
      <c r="F64" s="53" t="b">
        <f>ISNUMBER(C64)</f>
        <v>0</v>
      </c>
      <c r="G64" s="53" t="b">
        <f>IF(AND(C64&gt;0,OR(B65=1,B66=1,B67=1,B68=1,B69=1,B70=1,B71=1),OR(B72=1,B73=1,B74=1,B75=1,B76=1,B77=1),OR(C78="Yes",C78="No")),TRUE,IF(C64=0,TRUE,FALSE))</f>
        <v>1</v>
      </c>
      <c r="H64" s="55">
        <f>COUNTIF(C64,"")</f>
        <v>1</v>
      </c>
    </row>
    <row r="65" spans="1:8" ht="14.25" customHeight="1" x14ac:dyDescent="0.25">
      <c r="A65" s="102" t="s">
        <v>41</v>
      </c>
      <c r="B65" s="35"/>
      <c r="C65" s="67" t="s">
        <v>13</v>
      </c>
      <c r="D65" s="68"/>
      <c r="F65" s="53" t="b">
        <f>IF(OR(B65="", B65=1,B65=2,B65=3),TRUE,FALSE)</f>
        <v>1</v>
      </c>
      <c r="H65" s="55">
        <f>COUNTIF(B65,"")</f>
        <v>1</v>
      </c>
    </row>
    <row r="66" spans="1:8" x14ac:dyDescent="0.25">
      <c r="A66" s="102"/>
      <c r="B66" s="35"/>
      <c r="C66" s="67" t="s">
        <v>14</v>
      </c>
      <c r="D66" s="68"/>
      <c r="F66" s="53" t="b">
        <f>IF(OR(B66="", B66=1,B66=2,B66=3),TRUE,FALSE)</f>
        <v>1</v>
      </c>
      <c r="H66" s="55">
        <f t="shared" ref="H66:H77" si="6">COUNTIF(B66,"")</f>
        <v>1</v>
      </c>
    </row>
    <row r="67" spans="1:8" x14ac:dyDescent="0.25">
      <c r="A67" s="102"/>
      <c r="B67" s="35"/>
      <c r="C67" s="67" t="s">
        <v>15</v>
      </c>
      <c r="D67" s="68"/>
      <c r="F67" s="53" t="b">
        <f t="shared" ref="F67:F77" si="7">IF(OR(B67="", B67=1,B67=2,B67=3),TRUE,FALSE)</f>
        <v>1</v>
      </c>
      <c r="H67" s="55">
        <f>COUNTIF(B67,"")</f>
        <v>1</v>
      </c>
    </row>
    <row r="68" spans="1:8" x14ac:dyDescent="0.25">
      <c r="A68" s="102"/>
      <c r="B68" s="35"/>
      <c r="C68" s="67" t="s">
        <v>19</v>
      </c>
      <c r="D68" s="68"/>
      <c r="F68" s="53" t="b">
        <f t="shared" si="7"/>
        <v>1</v>
      </c>
      <c r="H68" s="55">
        <f t="shared" si="6"/>
        <v>1</v>
      </c>
    </row>
    <row r="69" spans="1:8" x14ac:dyDescent="0.25">
      <c r="A69" s="102"/>
      <c r="B69" s="35"/>
      <c r="C69" s="67" t="s">
        <v>16</v>
      </c>
      <c r="D69" s="68"/>
      <c r="F69" s="53" t="b">
        <f t="shared" si="7"/>
        <v>1</v>
      </c>
      <c r="H69" s="55">
        <f t="shared" si="6"/>
        <v>1</v>
      </c>
    </row>
    <row r="70" spans="1:8" x14ac:dyDescent="0.25">
      <c r="A70" s="102"/>
      <c r="B70" s="35"/>
      <c r="C70" s="67" t="s">
        <v>17</v>
      </c>
      <c r="D70" s="68"/>
      <c r="F70" s="53" t="b">
        <f t="shared" si="7"/>
        <v>1</v>
      </c>
      <c r="H70" s="55">
        <f t="shared" si="6"/>
        <v>1</v>
      </c>
    </row>
    <row r="71" spans="1:8" x14ac:dyDescent="0.25">
      <c r="A71" s="102"/>
      <c r="B71" s="35"/>
      <c r="C71" s="67" t="s">
        <v>18</v>
      </c>
      <c r="D71" s="68"/>
      <c r="F71" s="53" t="b">
        <f t="shared" si="7"/>
        <v>1</v>
      </c>
      <c r="H71" s="55">
        <f t="shared" si="6"/>
        <v>1</v>
      </c>
    </row>
    <row r="72" spans="1:8" ht="27" customHeight="1" x14ac:dyDescent="0.25">
      <c r="A72" s="102" t="s">
        <v>42</v>
      </c>
      <c r="B72" s="35"/>
      <c r="C72" s="67" t="s">
        <v>47</v>
      </c>
      <c r="D72" s="68"/>
      <c r="F72" s="53" t="b">
        <f t="shared" si="7"/>
        <v>1</v>
      </c>
      <c r="H72" s="55">
        <f t="shared" si="6"/>
        <v>1</v>
      </c>
    </row>
    <row r="73" spans="1:8" ht="40.5" customHeight="1" x14ac:dyDescent="0.25">
      <c r="A73" s="102"/>
      <c r="B73" s="35"/>
      <c r="C73" s="67" t="s">
        <v>48</v>
      </c>
      <c r="D73" s="68"/>
      <c r="F73" s="53" t="b">
        <f t="shared" si="7"/>
        <v>1</v>
      </c>
      <c r="H73" s="55">
        <f t="shared" si="6"/>
        <v>1</v>
      </c>
    </row>
    <row r="74" spans="1:8" ht="27" customHeight="1" x14ac:dyDescent="0.25">
      <c r="A74" s="102"/>
      <c r="B74" s="35"/>
      <c r="C74" s="67" t="s">
        <v>49</v>
      </c>
      <c r="D74" s="68"/>
      <c r="F74" s="53" t="b">
        <f t="shared" si="7"/>
        <v>1</v>
      </c>
      <c r="H74" s="55">
        <f t="shared" si="6"/>
        <v>1</v>
      </c>
    </row>
    <row r="75" spans="1:8" ht="54" customHeight="1" x14ac:dyDescent="0.25">
      <c r="A75" s="102"/>
      <c r="B75" s="35"/>
      <c r="C75" s="67" t="s">
        <v>50</v>
      </c>
      <c r="D75" s="68"/>
      <c r="F75" s="53" t="b">
        <f t="shared" si="7"/>
        <v>1</v>
      </c>
      <c r="H75" s="55">
        <f t="shared" si="6"/>
        <v>1</v>
      </c>
    </row>
    <row r="76" spans="1:8" ht="40.5" customHeight="1" x14ac:dyDescent="0.25">
      <c r="A76" s="102"/>
      <c r="B76" s="35"/>
      <c r="C76" s="67" t="s">
        <v>56</v>
      </c>
      <c r="D76" s="68"/>
      <c r="F76" s="53" t="b">
        <f t="shared" si="7"/>
        <v>1</v>
      </c>
      <c r="H76" s="55">
        <f t="shared" si="6"/>
        <v>1</v>
      </c>
    </row>
    <row r="77" spans="1:8" x14ac:dyDescent="0.25">
      <c r="A77" s="102"/>
      <c r="B77" s="35"/>
      <c r="C77" s="67" t="s">
        <v>51</v>
      </c>
      <c r="D77" s="68"/>
      <c r="F77" s="53" t="b">
        <f t="shared" si="7"/>
        <v>1</v>
      </c>
      <c r="H77" s="55">
        <f t="shared" si="6"/>
        <v>1</v>
      </c>
    </row>
    <row r="78" spans="1:8" ht="49.9" customHeight="1" x14ac:dyDescent="0.25">
      <c r="A78" s="102" t="s">
        <v>43</v>
      </c>
      <c r="B78" s="67"/>
      <c r="C78" s="113"/>
      <c r="D78" s="114"/>
      <c r="F78" s="53" t="b">
        <f>IF(OR(C78="Yes",C78="No",C78=""),TRUE,FALSE)</f>
        <v>1</v>
      </c>
      <c r="H78" s="55">
        <f>COUNTIF(C78,"")</f>
        <v>1</v>
      </c>
    </row>
    <row r="79" spans="1:8" ht="49.9" customHeight="1" thickBot="1" x14ac:dyDescent="0.3">
      <c r="A79" s="69" t="s">
        <v>127</v>
      </c>
      <c r="B79" s="70"/>
      <c r="C79" s="62"/>
      <c r="D79" s="63"/>
      <c r="F79" s="53" t="b">
        <f>IF(OR(C79="English",C79="The language(s) of the home Member State",C79="Any of the two options above at the clients' discretion (i.e. complaints may be filled either in English or in the language(s) of the home member state",C79="other",C79=""),TRUE,FALSE)</f>
        <v>1</v>
      </c>
      <c r="G79" s="53" t="b">
        <f>IF(AND(C78="No",C79=""),FALSE,TRUE)</f>
        <v>1</v>
      </c>
      <c r="H79" s="55">
        <f>COUNTIF(C79,"")</f>
        <v>1</v>
      </c>
    </row>
    <row r="81" spans="2:9" x14ac:dyDescent="0.25">
      <c r="B81" s="16" t="s">
        <v>88</v>
      </c>
      <c r="H81" s="55">
        <f>SUM(H6:H79)</f>
        <v>37</v>
      </c>
      <c r="I81" s="55">
        <f>SUM(I6:I79)</f>
        <v>28</v>
      </c>
    </row>
    <row r="82" spans="2:9" x14ac:dyDescent="0.25">
      <c r="B82" s="46" t="b">
        <f>IF(H82=65,TRUE,IF(OR(ISBLANK(B6),ISBLANK(B7),ISBLANK(B13),ISBLANK(B23),ISBLANK(B30),ISBLANK(B37),ISBLANK(B44),ISBLANK(C23),ISBLANK(C24),ISBLANK(C25),ISBLANK(C26),ISBLANK(C27),ISBLANK(C28),ISBLANK(C29),ISBLANK(C30),ISBLANK(C31),ISBLANK(C32),ISBLANK(C33),ISBLANK(C34),ISBLANK(C35),ISBLANK(C36),ISBLANK(C37),ISBLANK(C38),ISBLANK(C39),ISBLANK(C40),ISBLANK(C41),ISBLANK(C42),ISBLANK(C43),ISBLANK(C44),ISBLANK(C45),ISBLANK(C46),ISBLANK(C47),ISBLANK(C48),ISBLANK(C49),ISBLANK(C50),ISBLANK(C55),ISBLANK(C56),ISBLANK(C57),ISBLANK(C58),ISBLANK(C59),ISBLANK(C60),ISBLANK(C61),ISBLANK(C64),F3=FALSE,G3=FALSE),FALSE,TRUE))</f>
        <v>1</v>
      </c>
      <c r="H82" s="56">
        <f>H81+I81</f>
        <v>65</v>
      </c>
    </row>
  </sheetData>
  <sheetProtection algorithmName="SHA-512" hashValue="Ks5/WDikI354Ew2A1ExlfKTqLjFK7vTy+uCpuUvP5DCbt9zmHsfbSE6dMIQE+4dQ1YDRJ1EoJeIBptqmKb9hjQ==" saltValue="s8EU6MTOroB/hqh4uQqkIA==" spinCount="100000" sheet="1" objects="1" scenarios="1"/>
  <mergeCells count="65">
    <mergeCell ref="A78:B78"/>
    <mergeCell ref="C78:D78"/>
    <mergeCell ref="A79:B79"/>
    <mergeCell ref="C79:D79"/>
    <mergeCell ref="C69:D69"/>
    <mergeCell ref="C70:D70"/>
    <mergeCell ref="C71:D71"/>
    <mergeCell ref="A72:A77"/>
    <mergeCell ref="C72:D72"/>
    <mergeCell ref="C73:D73"/>
    <mergeCell ref="C74:D74"/>
    <mergeCell ref="C75:D75"/>
    <mergeCell ref="C76:D76"/>
    <mergeCell ref="C77:D77"/>
    <mergeCell ref="A65:A71"/>
    <mergeCell ref="C65:D65"/>
    <mergeCell ref="C66:D66"/>
    <mergeCell ref="C67:D67"/>
    <mergeCell ref="C68:D68"/>
    <mergeCell ref="A58:B58"/>
    <mergeCell ref="C58:D58"/>
    <mergeCell ref="A59:B59"/>
    <mergeCell ref="C59:D59"/>
    <mergeCell ref="A60:B60"/>
    <mergeCell ref="C60:D60"/>
    <mergeCell ref="A61:B61"/>
    <mergeCell ref="C61:D61"/>
    <mergeCell ref="A63:D63"/>
    <mergeCell ref="A64:B64"/>
    <mergeCell ref="C64:D64"/>
    <mergeCell ref="A55:B55"/>
    <mergeCell ref="C55:D55"/>
    <mergeCell ref="A56:B56"/>
    <mergeCell ref="C56:D56"/>
    <mergeCell ref="A57:B57"/>
    <mergeCell ref="C57:D57"/>
    <mergeCell ref="A53:B53"/>
    <mergeCell ref="C53:D54"/>
    <mergeCell ref="A54:B54"/>
    <mergeCell ref="A21:D21"/>
    <mergeCell ref="C22:D22"/>
    <mergeCell ref="A23:A29"/>
    <mergeCell ref="B23:B29"/>
    <mergeCell ref="A30:A36"/>
    <mergeCell ref="B30:B36"/>
    <mergeCell ref="A37:A43"/>
    <mergeCell ref="B37:B43"/>
    <mergeCell ref="A44:A50"/>
    <mergeCell ref="B44:B50"/>
    <mergeCell ref="A52:D52"/>
    <mergeCell ref="B13:D13"/>
    <mergeCell ref="A14:A19"/>
    <mergeCell ref="B14:D14"/>
    <mergeCell ref="B15:D15"/>
    <mergeCell ref="B16:D16"/>
    <mergeCell ref="B17:D17"/>
    <mergeCell ref="B18:D18"/>
    <mergeCell ref="B19:D19"/>
    <mergeCell ref="A1:D1"/>
    <mergeCell ref="A12:D12"/>
    <mergeCell ref="B3:D3"/>
    <mergeCell ref="A5:B5"/>
    <mergeCell ref="B6:D6"/>
    <mergeCell ref="B7:D7"/>
    <mergeCell ref="B8:D8"/>
  </mergeCells>
  <conditionalFormatting sqref="B82">
    <cfRule type="cellIs" dxfId="124" priority="1" operator="equal">
      <formula>TRUE</formula>
    </cfRule>
    <cfRule type="cellIs" dxfId="123" priority="2" operator="equal">
      <formula>"TRUE"</formula>
    </cfRule>
    <cfRule type="cellIs" dxfId="122" priority="3" operator="equal">
      <formula>"FALSE"</formula>
    </cfRule>
  </conditionalFormatting>
  <dataValidations count="8">
    <dataValidation type="list" allowBlank="1" showInputMessage="1" showErrorMessage="1" sqref="B23 B44 B37 B30 C55:C61">
      <formula1>"&lt; 50, 50 - 300, 300 - 1000, 1000 - 5000, 5000 - 10000, &gt; 10000"</formula1>
    </dataValidation>
    <dataValidation type="list" allowBlank="1" showInputMessage="1" showErrorMessage="1" sqref="B7:D8 B13:D13 C78">
      <formula1>"Yes, No"</formula1>
    </dataValidation>
    <dataValidation type="list" allowBlank="1" showInputMessage="1" showErrorMessage="1" sqref="B14:D19">
      <formula1>"specific website, specific marketing material, use of the language of a host MS (if different from the one(s) from your home MS), telephone calls, tied agents in the host MS, roadshows"</formula1>
    </dataValidation>
    <dataValidation type="list" allowBlank="1" showInputMessage="1" showErrorMessage="1" sqref="C79">
      <formula1>"English, The language(s) of the home Member State, Any of the two options above at the clients' discretion (i.e. complaints may be filled either in English or in the language(s) of the home member state, other"</formula1>
    </dataValidation>
    <dataValidation type="list" allowBlank="1" showInputMessage="1" showErrorMessage="1" sqref="C23:C50">
      <formula1>"X, N/A"</formula1>
    </dataValidation>
    <dataValidation type="decimal" allowBlank="1" showInputMessage="1" showErrorMessage="1" sqref="B6:D6">
      <formula1>-9999999999999990000</formula1>
      <formula2>9999999999999990000</formula2>
    </dataValidation>
    <dataValidation type="whole" operator="greaterThanOrEqual" allowBlank="1" showInputMessage="1" showErrorMessage="1" sqref="C64:D64">
      <formula1>0</formula1>
    </dataValidation>
    <dataValidation type="whole" allowBlank="1" showInputMessage="1" showErrorMessage="1" sqref="B65:B77">
      <formula1>1</formula1>
      <formula2>3</formula2>
    </dataValidation>
  </dataValidations>
  <pageMargins left="0.7" right="0.7" top="0.75" bottom="0.75" header="0.3" footer="0.3"/>
  <pageSetup paperSize="9" scale="71" fitToHeight="0" orientation="portrait" horizontalDpi="300" verticalDpi="300" r:id="rId1"/>
  <rowBreaks count="1" manualBreakCount="1">
    <brk id="51" max="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82"/>
  <sheetViews>
    <sheetView zoomScaleNormal="100" zoomScaleSheetLayoutView="100" workbookViewId="0">
      <selection sqref="A1:D1"/>
    </sheetView>
  </sheetViews>
  <sheetFormatPr defaultRowHeight="15" x14ac:dyDescent="0.25"/>
  <cols>
    <col min="1" max="1" width="48.7109375" style="4" customWidth="1"/>
    <col min="2" max="4" width="25.5703125" style="4" customWidth="1"/>
    <col min="5" max="10" width="9.140625" style="53"/>
    <col min="11" max="16384" width="9.140625" style="4"/>
  </cols>
  <sheetData>
    <row r="1" spans="1:8" ht="16.5" thickBot="1" x14ac:dyDescent="0.3">
      <c r="A1" s="58" t="s">
        <v>44</v>
      </c>
      <c r="B1" s="121"/>
      <c r="C1" s="121"/>
      <c r="D1" s="59"/>
    </row>
    <row r="2" spans="1:8" ht="15.75" thickBot="1" x14ac:dyDescent="0.3">
      <c r="A2" s="18"/>
      <c r="B2" s="18"/>
      <c r="C2" s="18"/>
      <c r="D2" s="18"/>
    </row>
    <row r="3" spans="1:8" ht="15.75" thickBot="1" x14ac:dyDescent="0.3">
      <c r="A3" s="19" t="s">
        <v>31</v>
      </c>
      <c r="B3" s="132" t="s">
        <v>63</v>
      </c>
      <c r="C3" s="133"/>
      <c r="D3" s="134"/>
      <c r="F3" s="54" t="b">
        <f>IF(ISNA(MATCH(FALSE,F5:F79,0)),TRUE,FALSE)</f>
        <v>0</v>
      </c>
      <c r="G3" s="54" t="b">
        <f>IF(ISNA(MATCH(FALSE,G5:G79,0)),TRUE,FALSE)</f>
        <v>0</v>
      </c>
    </row>
    <row r="4" spans="1:8" ht="15.75" thickBot="1" x14ac:dyDescent="0.3">
      <c r="A4" s="18"/>
      <c r="B4" s="18"/>
      <c r="C4" s="18"/>
      <c r="D4" s="18"/>
    </row>
    <row r="5" spans="1:8" ht="30" customHeight="1" thickBot="1" x14ac:dyDescent="0.3">
      <c r="A5" s="87" t="s">
        <v>32</v>
      </c>
      <c r="B5" s="88"/>
      <c r="C5" s="20"/>
      <c r="D5" s="21"/>
    </row>
    <row r="6" spans="1:8" ht="51.95" customHeight="1" x14ac:dyDescent="0.25">
      <c r="A6" s="22" t="s">
        <v>52</v>
      </c>
      <c r="B6" s="135"/>
      <c r="C6" s="136"/>
      <c r="D6" s="137"/>
      <c r="F6" s="53" t="b">
        <f>ISNUMBER(B6)</f>
        <v>0</v>
      </c>
      <c r="H6" s="55">
        <f>COUNTIF(B6,"")</f>
        <v>1</v>
      </c>
    </row>
    <row r="7" spans="1:8" ht="51.95" customHeight="1" x14ac:dyDescent="0.25">
      <c r="A7" s="23" t="s">
        <v>54</v>
      </c>
      <c r="B7" s="122"/>
      <c r="C7" s="123"/>
      <c r="D7" s="124"/>
      <c r="F7" s="53" t="b">
        <f>IF(OR(B7="Yes",B7="No"),TRUE,FALSE)</f>
        <v>0</v>
      </c>
      <c r="H7" s="55">
        <f>COUNTIF(B7,"")</f>
        <v>1</v>
      </c>
    </row>
    <row r="8" spans="1:8" ht="79.150000000000006" customHeight="1" thickBot="1" x14ac:dyDescent="0.3">
      <c r="A8" s="24" t="s">
        <v>124</v>
      </c>
      <c r="B8" s="125"/>
      <c r="C8" s="126"/>
      <c r="D8" s="127"/>
      <c r="F8" s="53" t="b">
        <f>IF(OR(B8="Yes",B8="No",B8=""),TRUE,FALSE)</f>
        <v>1</v>
      </c>
      <c r="G8" s="53" t="b">
        <f>IF(AND(B7="Yes",OR(B8="Yes",B8="No")),TRUE,IF(B7="No",TRUE,FALSE))</f>
        <v>0</v>
      </c>
      <c r="H8" s="55">
        <f>COUNTIF(B8,"")</f>
        <v>1</v>
      </c>
    </row>
    <row r="9" spans="1:8" x14ac:dyDescent="0.25">
      <c r="A9" s="25" t="s">
        <v>39</v>
      </c>
      <c r="B9" s="18"/>
      <c r="C9" s="18"/>
      <c r="D9" s="18"/>
    </row>
    <row r="10" spans="1:8" x14ac:dyDescent="0.25">
      <c r="A10" s="26" t="s">
        <v>55</v>
      </c>
      <c r="B10" s="18"/>
      <c r="C10" s="18"/>
      <c r="D10" s="18"/>
    </row>
    <row r="11" spans="1:8" ht="15.75" thickBot="1" x14ac:dyDescent="0.3">
      <c r="A11" s="18"/>
      <c r="B11" s="18"/>
      <c r="C11" s="18"/>
      <c r="D11" s="18"/>
    </row>
    <row r="12" spans="1:8" ht="30" customHeight="1" thickBot="1" x14ac:dyDescent="0.3">
      <c r="A12" s="128" t="s">
        <v>10</v>
      </c>
      <c r="B12" s="129"/>
      <c r="C12" s="130"/>
      <c r="D12" s="131"/>
    </row>
    <row r="13" spans="1:8" ht="85.5" x14ac:dyDescent="0.25">
      <c r="A13" s="37" t="s">
        <v>53</v>
      </c>
      <c r="B13" s="92"/>
      <c r="C13" s="93"/>
      <c r="D13" s="94"/>
      <c r="F13" s="53" t="b">
        <f>IF(OR(B13="Yes",B13="No"),TRUE,FALSE)</f>
        <v>0</v>
      </c>
      <c r="H13" s="55">
        <f>COUNTIF(B13,"")</f>
        <v>1</v>
      </c>
    </row>
    <row r="14" spans="1:8" ht="15" customHeight="1" x14ac:dyDescent="0.25">
      <c r="A14" s="102" t="s">
        <v>125</v>
      </c>
      <c r="B14" s="103"/>
      <c r="C14" s="104"/>
      <c r="D14" s="105"/>
      <c r="F14" s="53" t="b">
        <f>IF(OR(B14="specific website",B14="specific marketing material",B14="use of the language of a host MS (if different from the one(s) from your home MS)",B14="telephone calls",B14="tied agents in the host MS",B14="roadshows",B14=""),TRUE,FALSE)</f>
        <v>1</v>
      </c>
      <c r="H14" s="55">
        <f>COUNTIF(B14,"")</f>
        <v>1</v>
      </c>
    </row>
    <row r="15" spans="1:8" x14ac:dyDescent="0.25">
      <c r="A15" s="102"/>
      <c r="B15" s="103"/>
      <c r="C15" s="104"/>
      <c r="D15" s="105"/>
      <c r="F15" s="53" t="b">
        <f t="shared" ref="F15:F19" si="0">IF(OR(B15="specific website",B15="specific marketing material",B15="use of the language of a host MS (if different from the one(s) from your home MS)",B15="telephone calls",B15="tied agents in the host MS",B15="roadshows",B15=""),TRUE,FALSE)</f>
        <v>1</v>
      </c>
      <c r="H15" s="55">
        <f>COUNTIF(B15,"")</f>
        <v>1</v>
      </c>
    </row>
    <row r="16" spans="1:8" x14ac:dyDescent="0.25">
      <c r="A16" s="102"/>
      <c r="B16" s="103"/>
      <c r="C16" s="104"/>
      <c r="D16" s="105"/>
      <c r="F16" s="53" t="b">
        <f t="shared" si="0"/>
        <v>1</v>
      </c>
      <c r="H16" s="55">
        <f t="shared" ref="H16:H19" si="1">COUNTIF(B16,"")</f>
        <v>1</v>
      </c>
    </row>
    <row r="17" spans="1:9" x14ac:dyDescent="0.25">
      <c r="A17" s="102"/>
      <c r="B17" s="103"/>
      <c r="C17" s="104"/>
      <c r="D17" s="105"/>
      <c r="F17" s="53" t="b">
        <f t="shared" si="0"/>
        <v>1</v>
      </c>
      <c r="H17" s="55">
        <f t="shared" si="1"/>
        <v>1</v>
      </c>
    </row>
    <row r="18" spans="1:9" x14ac:dyDescent="0.25">
      <c r="A18" s="102"/>
      <c r="B18" s="103"/>
      <c r="C18" s="104"/>
      <c r="D18" s="105"/>
      <c r="F18" s="53" t="b">
        <f t="shared" si="0"/>
        <v>1</v>
      </c>
      <c r="H18" s="55">
        <f t="shared" si="1"/>
        <v>1</v>
      </c>
    </row>
    <row r="19" spans="1:9" ht="15.75" thickBot="1" x14ac:dyDescent="0.3">
      <c r="A19" s="69"/>
      <c r="B19" s="95"/>
      <c r="C19" s="96"/>
      <c r="D19" s="97"/>
      <c r="F19" s="53" t="b">
        <f t="shared" si="0"/>
        <v>1</v>
      </c>
      <c r="G19" s="53" t="b">
        <f>IF(AND(B13="Yes",B14="",B15="",B16="",B17="",B18="",B19=""),FALSE,TRUE)</f>
        <v>1</v>
      </c>
      <c r="H19" s="55">
        <f t="shared" si="1"/>
        <v>1</v>
      </c>
    </row>
    <row r="20" spans="1:9" ht="15.75" thickBot="1" x14ac:dyDescent="0.3">
      <c r="A20" s="18"/>
      <c r="B20" s="18"/>
      <c r="C20" s="18"/>
      <c r="D20" s="18"/>
    </row>
    <row r="21" spans="1:9" ht="27" customHeight="1" thickBot="1" x14ac:dyDescent="0.3">
      <c r="A21" s="87" t="s">
        <v>33</v>
      </c>
      <c r="B21" s="88"/>
      <c r="C21" s="89"/>
      <c r="D21" s="90"/>
    </row>
    <row r="22" spans="1:9" ht="27" customHeight="1" thickBot="1" x14ac:dyDescent="0.3">
      <c r="A22" s="28" t="s">
        <v>34</v>
      </c>
      <c r="B22" s="29" t="s">
        <v>45</v>
      </c>
      <c r="C22" s="99" t="s">
        <v>11</v>
      </c>
      <c r="D22" s="100"/>
    </row>
    <row r="23" spans="1:9" x14ac:dyDescent="0.25">
      <c r="A23" s="91" t="s">
        <v>12</v>
      </c>
      <c r="B23" s="101"/>
      <c r="C23" s="38"/>
      <c r="D23" s="30" t="s">
        <v>13</v>
      </c>
      <c r="F23" s="53" t="b">
        <f>IF(OR(B23="&lt; 50",B23="50 - 300",B23="300 - 1000",B23="1000 - 5000",B23="5000 - 10000",B23="&gt; 10000"),TRUE,FALSE)</f>
        <v>0</v>
      </c>
      <c r="G23" s="53" t="b">
        <f>IF(OR(C23="X",C23="N/A"),TRUE,FALSE)</f>
        <v>0</v>
      </c>
      <c r="H23" s="55">
        <f>COUNTIF(B23,"")</f>
        <v>1</v>
      </c>
      <c r="I23" s="55">
        <f>COUNTIF(C23,"")</f>
        <v>1</v>
      </c>
    </row>
    <row r="24" spans="1:9" x14ac:dyDescent="0.25">
      <c r="A24" s="86"/>
      <c r="B24" s="98"/>
      <c r="C24" s="39"/>
      <c r="D24" s="36" t="s">
        <v>14</v>
      </c>
      <c r="G24" s="53" t="b">
        <f t="shared" ref="G24:G50" si="2">IF(OR(C24="X",C24="N/A"),TRUE,FALSE)</f>
        <v>0</v>
      </c>
      <c r="I24" s="55">
        <f t="shared" ref="I24:I50" si="3">COUNTIF(C24,"")</f>
        <v>1</v>
      </c>
    </row>
    <row r="25" spans="1:9" x14ac:dyDescent="0.25">
      <c r="A25" s="86"/>
      <c r="B25" s="98"/>
      <c r="C25" s="39"/>
      <c r="D25" s="36" t="s">
        <v>15</v>
      </c>
      <c r="G25" s="53" t="b">
        <f t="shared" si="2"/>
        <v>0</v>
      </c>
      <c r="I25" s="55">
        <f t="shared" si="3"/>
        <v>1</v>
      </c>
    </row>
    <row r="26" spans="1:9" ht="14.25" customHeight="1" x14ac:dyDescent="0.25">
      <c r="A26" s="86"/>
      <c r="B26" s="98"/>
      <c r="C26" s="39"/>
      <c r="D26" s="36" t="s">
        <v>19</v>
      </c>
      <c r="G26" s="53" t="b">
        <f t="shared" si="2"/>
        <v>0</v>
      </c>
      <c r="I26" s="55">
        <f t="shared" si="3"/>
        <v>1</v>
      </c>
    </row>
    <row r="27" spans="1:9" x14ac:dyDescent="0.25">
      <c r="A27" s="86"/>
      <c r="B27" s="98"/>
      <c r="C27" s="39"/>
      <c r="D27" s="36" t="s">
        <v>16</v>
      </c>
      <c r="G27" s="53" t="b">
        <f t="shared" si="2"/>
        <v>0</v>
      </c>
      <c r="I27" s="55">
        <f>COUNTIF(C27,"")</f>
        <v>1</v>
      </c>
    </row>
    <row r="28" spans="1:9" x14ac:dyDescent="0.25">
      <c r="A28" s="86"/>
      <c r="B28" s="98"/>
      <c r="C28" s="39"/>
      <c r="D28" s="36" t="s">
        <v>17</v>
      </c>
      <c r="G28" s="53" t="b">
        <f t="shared" si="2"/>
        <v>0</v>
      </c>
      <c r="I28" s="55">
        <f t="shared" si="3"/>
        <v>1</v>
      </c>
    </row>
    <row r="29" spans="1:9" x14ac:dyDescent="0.25">
      <c r="A29" s="86"/>
      <c r="B29" s="98"/>
      <c r="C29" s="39"/>
      <c r="D29" s="36" t="s">
        <v>18</v>
      </c>
      <c r="G29" s="53" t="b">
        <f t="shared" si="2"/>
        <v>0</v>
      </c>
      <c r="I29" s="55">
        <f t="shared" si="3"/>
        <v>1</v>
      </c>
    </row>
    <row r="30" spans="1:9" x14ac:dyDescent="0.25">
      <c r="A30" s="85" t="s">
        <v>9</v>
      </c>
      <c r="B30" s="98"/>
      <c r="C30" s="39"/>
      <c r="D30" s="36" t="s">
        <v>13</v>
      </c>
      <c r="F30" s="53" t="b">
        <f>IF(OR(B30="&lt; 50",B30="50 - 300",B30="300 - 1000",B30="1000 - 5000",B30="5000 - 10000",B30="&gt; 10000"),TRUE,FALSE)</f>
        <v>0</v>
      </c>
      <c r="G30" s="53" t="b">
        <f t="shared" si="2"/>
        <v>0</v>
      </c>
      <c r="H30" s="55">
        <f>COUNTIF(B30,"")</f>
        <v>1</v>
      </c>
      <c r="I30" s="55">
        <f t="shared" si="3"/>
        <v>1</v>
      </c>
    </row>
    <row r="31" spans="1:9" x14ac:dyDescent="0.25">
      <c r="A31" s="86"/>
      <c r="B31" s="98"/>
      <c r="C31" s="39"/>
      <c r="D31" s="36" t="s">
        <v>14</v>
      </c>
      <c r="G31" s="53" t="b">
        <f t="shared" si="2"/>
        <v>0</v>
      </c>
      <c r="I31" s="55">
        <f t="shared" si="3"/>
        <v>1</v>
      </c>
    </row>
    <row r="32" spans="1:9" x14ac:dyDescent="0.25">
      <c r="A32" s="86"/>
      <c r="B32" s="98"/>
      <c r="C32" s="39"/>
      <c r="D32" s="36" t="s">
        <v>15</v>
      </c>
      <c r="G32" s="53" t="b">
        <f t="shared" si="2"/>
        <v>0</v>
      </c>
      <c r="I32" s="55">
        <f t="shared" si="3"/>
        <v>1</v>
      </c>
    </row>
    <row r="33" spans="1:9" ht="14.25" customHeight="1" x14ac:dyDescent="0.25">
      <c r="A33" s="86"/>
      <c r="B33" s="98"/>
      <c r="C33" s="39"/>
      <c r="D33" s="36" t="s">
        <v>19</v>
      </c>
      <c r="G33" s="53" t="b">
        <f t="shared" si="2"/>
        <v>0</v>
      </c>
      <c r="I33" s="55">
        <f t="shared" si="3"/>
        <v>1</v>
      </c>
    </row>
    <row r="34" spans="1:9" x14ac:dyDescent="0.25">
      <c r="A34" s="86"/>
      <c r="B34" s="98"/>
      <c r="C34" s="39"/>
      <c r="D34" s="36" t="s">
        <v>16</v>
      </c>
      <c r="G34" s="53" t="b">
        <f t="shared" si="2"/>
        <v>0</v>
      </c>
      <c r="I34" s="55">
        <f t="shared" si="3"/>
        <v>1</v>
      </c>
    </row>
    <row r="35" spans="1:9" x14ac:dyDescent="0.25">
      <c r="A35" s="86"/>
      <c r="B35" s="98"/>
      <c r="C35" s="39"/>
      <c r="D35" s="36" t="s">
        <v>17</v>
      </c>
      <c r="G35" s="53" t="b">
        <f t="shared" si="2"/>
        <v>0</v>
      </c>
      <c r="I35" s="55">
        <f>COUNTIF(C35,"")</f>
        <v>1</v>
      </c>
    </row>
    <row r="36" spans="1:9" x14ac:dyDescent="0.25">
      <c r="A36" s="86"/>
      <c r="B36" s="98"/>
      <c r="C36" s="39"/>
      <c r="D36" s="36" t="s">
        <v>18</v>
      </c>
      <c r="G36" s="53" t="b">
        <f t="shared" si="2"/>
        <v>0</v>
      </c>
      <c r="I36" s="55">
        <f t="shared" si="3"/>
        <v>1</v>
      </c>
    </row>
    <row r="37" spans="1:9" x14ac:dyDescent="0.25">
      <c r="A37" s="85" t="s">
        <v>8</v>
      </c>
      <c r="B37" s="98"/>
      <c r="C37" s="39"/>
      <c r="D37" s="36" t="s">
        <v>13</v>
      </c>
      <c r="F37" s="53" t="b">
        <f>IF(OR(B37="&lt; 50",B37="50 - 300",B37="300 - 1000",B37="1000 - 5000",B37="5000 - 10000",B37="&gt; 10000"),TRUE,FALSE)</f>
        <v>0</v>
      </c>
      <c r="G37" s="53" t="b">
        <f t="shared" si="2"/>
        <v>0</v>
      </c>
      <c r="H37" s="55">
        <f>COUNTIF(B37,"")</f>
        <v>1</v>
      </c>
      <c r="I37" s="55">
        <f t="shared" si="3"/>
        <v>1</v>
      </c>
    </row>
    <row r="38" spans="1:9" x14ac:dyDescent="0.25">
      <c r="A38" s="86"/>
      <c r="B38" s="98"/>
      <c r="C38" s="39"/>
      <c r="D38" s="36" t="s">
        <v>14</v>
      </c>
      <c r="G38" s="53" t="b">
        <f t="shared" si="2"/>
        <v>0</v>
      </c>
      <c r="I38" s="55">
        <f t="shared" si="3"/>
        <v>1</v>
      </c>
    </row>
    <row r="39" spans="1:9" x14ac:dyDescent="0.25">
      <c r="A39" s="86"/>
      <c r="B39" s="98"/>
      <c r="C39" s="39"/>
      <c r="D39" s="36" t="s">
        <v>15</v>
      </c>
      <c r="G39" s="53" t="b">
        <f t="shared" si="2"/>
        <v>0</v>
      </c>
      <c r="I39" s="55">
        <f t="shared" si="3"/>
        <v>1</v>
      </c>
    </row>
    <row r="40" spans="1:9" ht="14.25" customHeight="1" x14ac:dyDescent="0.25">
      <c r="A40" s="86"/>
      <c r="B40" s="98"/>
      <c r="C40" s="39"/>
      <c r="D40" s="36" t="s">
        <v>19</v>
      </c>
      <c r="G40" s="53" t="b">
        <f t="shared" si="2"/>
        <v>0</v>
      </c>
      <c r="I40" s="55">
        <f t="shared" si="3"/>
        <v>1</v>
      </c>
    </row>
    <row r="41" spans="1:9" x14ac:dyDescent="0.25">
      <c r="A41" s="86"/>
      <c r="B41" s="98"/>
      <c r="C41" s="39"/>
      <c r="D41" s="36" t="s">
        <v>16</v>
      </c>
      <c r="G41" s="53" t="b">
        <f t="shared" si="2"/>
        <v>0</v>
      </c>
      <c r="I41" s="55">
        <f>COUNTIF(C41,"")</f>
        <v>1</v>
      </c>
    </row>
    <row r="42" spans="1:9" x14ac:dyDescent="0.25">
      <c r="A42" s="86"/>
      <c r="B42" s="98"/>
      <c r="C42" s="39"/>
      <c r="D42" s="36" t="s">
        <v>17</v>
      </c>
      <c r="G42" s="53" t="b">
        <f t="shared" si="2"/>
        <v>0</v>
      </c>
      <c r="I42" s="55">
        <f t="shared" si="3"/>
        <v>1</v>
      </c>
    </row>
    <row r="43" spans="1:9" x14ac:dyDescent="0.25">
      <c r="A43" s="86"/>
      <c r="B43" s="98"/>
      <c r="C43" s="39"/>
      <c r="D43" s="36" t="s">
        <v>18</v>
      </c>
      <c r="G43" s="53" t="b">
        <f t="shared" si="2"/>
        <v>0</v>
      </c>
      <c r="I43" s="55">
        <f t="shared" si="3"/>
        <v>1</v>
      </c>
    </row>
    <row r="44" spans="1:9" x14ac:dyDescent="0.25">
      <c r="A44" s="85" t="s">
        <v>20</v>
      </c>
      <c r="B44" s="98"/>
      <c r="C44" s="39"/>
      <c r="D44" s="36" t="s">
        <v>13</v>
      </c>
      <c r="F44" s="53" t="b">
        <f>IF(OR(B44="&lt; 50",B44="50 - 300",B44="300 - 1000",B44="1000 - 5000",B44="5000 - 10000",B44="&gt; 10000"),TRUE,FALSE)</f>
        <v>0</v>
      </c>
      <c r="G44" s="53" t="b">
        <f t="shared" si="2"/>
        <v>0</v>
      </c>
      <c r="H44" s="55">
        <f>COUNTIF(B44,"")</f>
        <v>1</v>
      </c>
      <c r="I44" s="55">
        <f t="shared" si="3"/>
        <v>1</v>
      </c>
    </row>
    <row r="45" spans="1:9" x14ac:dyDescent="0.25">
      <c r="A45" s="86"/>
      <c r="B45" s="98"/>
      <c r="C45" s="39"/>
      <c r="D45" s="36" t="s">
        <v>14</v>
      </c>
      <c r="G45" s="53" t="b">
        <f t="shared" si="2"/>
        <v>0</v>
      </c>
      <c r="I45" s="55">
        <f t="shared" si="3"/>
        <v>1</v>
      </c>
    </row>
    <row r="46" spans="1:9" x14ac:dyDescent="0.25">
      <c r="A46" s="86"/>
      <c r="B46" s="98"/>
      <c r="C46" s="39"/>
      <c r="D46" s="36" t="s">
        <v>15</v>
      </c>
      <c r="G46" s="53" t="b">
        <f t="shared" si="2"/>
        <v>0</v>
      </c>
      <c r="I46" s="55">
        <f t="shared" si="3"/>
        <v>1</v>
      </c>
    </row>
    <row r="47" spans="1:9" ht="14.25" customHeight="1" x14ac:dyDescent="0.25">
      <c r="A47" s="86"/>
      <c r="B47" s="98"/>
      <c r="C47" s="39"/>
      <c r="D47" s="36" t="s">
        <v>19</v>
      </c>
      <c r="G47" s="53" t="b">
        <f t="shared" si="2"/>
        <v>0</v>
      </c>
      <c r="I47" s="55">
        <f t="shared" si="3"/>
        <v>1</v>
      </c>
    </row>
    <row r="48" spans="1:9" x14ac:dyDescent="0.25">
      <c r="A48" s="86"/>
      <c r="B48" s="98"/>
      <c r="C48" s="39"/>
      <c r="D48" s="36" t="s">
        <v>16</v>
      </c>
      <c r="G48" s="53" t="b">
        <f t="shared" si="2"/>
        <v>0</v>
      </c>
      <c r="I48" s="55">
        <f t="shared" si="3"/>
        <v>1</v>
      </c>
    </row>
    <row r="49" spans="1:9" x14ac:dyDescent="0.25">
      <c r="A49" s="86"/>
      <c r="B49" s="98"/>
      <c r="C49" s="39"/>
      <c r="D49" s="36" t="s">
        <v>17</v>
      </c>
      <c r="G49" s="53" t="b">
        <f t="shared" si="2"/>
        <v>0</v>
      </c>
      <c r="I49" s="55">
        <f t="shared" si="3"/>
        <v>1</v>
      </c>
    </row>
    <row r="50" spans="1:9" ht="15.75" thickBot="1" x14ac:dyDescent="0.3">
      <c r="A50" s="106"/>
      <c r="B50" s="77"/>
      <c r="C50" s="40"/>
      <c r="D50" s="32" t="s">
        <v>18</v>
      </c>
      <c r="G50" s="53" t="b">
        <f t="shared" si="2"/>
        <v>0</v>
      </c>
      <c r="I50" s="55">
        <f t="shared" si="3"/>
        <v>1</v>
      </c>
    </row>
    <row r="51" spans="1:9" ht="15.75" thickBot="1" x14ac:dyDescent="0.3">
      <c r="A51" s="33"/>
      <c r="B51" s="33"/>
      <c r="C51" s="18"/>
      <c r="D51" s="18"/>
    </row>
    <row r="52" spans="1:9" ht="27.75" customHeight="1" thickBot="1" x14ac:dyDescent="0.3">
      <c r="A52" s="109" t="s">
        <v>35</v>
      </c>
      <c r="B52" s="110"/>
      <c r="C52" s="110"/>
      <c r="D52" s="111"/>
    </row>
    <row r="53" spans="1:9" x14ac:dyDescent="0.25">
      <c r="A53" s="71" t="s">
        <v>36</v>
      </c>
      <c r="B53" s="72"/>
      <c r="C53" s="117" t="s">
        <v>46</v>
      </c>
      <c r="D53" s="118"/>
    </row>
    <row r="54" spans="1:9" ht="15.75" thickBot="1" x14ac:dyDescent="0.3">
      <c r="A54" s="73" t="s">
        <v>37</v>
      </c>
      <c r="B54" s="74"/>
      <c r="C54" s="119"/>
      <c r="D54" s="120"/>
    </row>
    <row r="55" spans="1:9" x14ac:dyDescent="0.25">
      <c r="A55" s="79" t="s">
        <v>21</v>
      </c>
      <c r="B55" s="80"/>
      <c r="C55" s="115"/>
      <c r="D55" s="116"/>
      <c r="F55" s="53" t="b">
        <f>IF(OR(C55="&lt; 50",C55="50 - 300",C55="300 - 1000",C55="1000 - 5000",C55="5000 - 10000",C55="&gt; 10000"),TRUE,FALSE)</f>
        <v>0</v>
      </c>
      <c r="H55" s="55">
        <f>COUNTIF(C55,"")</f>
        <v>1</v>
      </c>
    </row>
    <row r="56" spans="1:9" x14ac:dyDescent="0.25">
      <c r="A56" s="83" t="s">
        <v>22</v>
      </c>
      <c r="B56" s="84"/>
      <c r="C56" s="98"/>
      <c r="D56" s="112"/>
      <c r="F56" s="53" t="b">
        <f t="shared" ref="F56:F61" si="4">IF(OR(C56="&lt; 50",C56="50 - 300",C56="300 - 1000",C56="1000 - 5000",C56="5000 - 10000",C56="&gt; 10000"),TRUE,FALSE)</f>
        <v>0</v>
      </c>
      <c r="H56" s="55">
        <f t="shared" ref="H56:H60" si="5">COUNTIF(C56,"")</f>
        <v>1</v>
      </c>
    </row>
    <row r="57" spans="1:9" x14ac:dyDescent="0.25">
      <c r="A57" s="83" t="s">
        <v>23</v>
      </c>
      <c r="B57" s="84"/>
      <c r="C57" s="98"/>
      <c r="D57" s="112"/>
      <c r="F57" s="53" t="b">
        <f t="shared" si="4"/>
        <v>0</v>
      </c>
      <c r="H57" s="55">
        <f t="shared" si="5"/>
        <v>1</v>
      </c>
    </row>
    <row r="58" spans="1:9" x14ac:dyDescent="0.25">
      <c r="A58" s="83" t="s">
        <v>24</v>
      </c>
      <c r="B58" s="84"/>
      <c r="C58" s="98"/>
      <c r="D58" s="112"/>
      <c r="F58" s="53" t="b">
        <f t="shared" si="4"/>
        <v>0</v>
      </c>
      <c r="H58" s="55">
        <f t="shared" si="5"/>
        <v>1</v>
      </c>
    </row>
    <row r="59" spans="1:9" x14ac:dyDescent="0.25">
      <c r="A59" s="83" t="s">
        <v>25</v>
      </c>
      <c r="B59" s="84"/>
      <c r="C59" s="98"/>
      <c r="D59" s="112"/>
      <c r="F59" s="53" t="b">
        <f t="shared" si="4"/>
        <v>0</v>
      </c>
      <c r="H59" s="55">
        <f t="shared" si="5"/>
        <v>1</v>
      </c>
    </row>
    <row r="60" spans="1:9" x14ac:dyDescent="0.25">
      <c r="A60" s="83" t="s">
        <v>26</v>
      </c>
      <c r="B60" s="84"/>
      <c r="C60" s="98"/>
      <c r="D60" s="112"/>
      <c r="F60" s="53" t="b">
        <f t="shared" si="4"/>
        <v>0</v>
      </c>
      <c r="H60" s="55">
        <f t="shared" si="5"/>
        <v>1</v>
      </c>
    </row>
    <row r="61" spans="1:9" ht="15.75" thickBot="1" x14ac:dyDescent="0.3">
      <c r="A61" s="81" t="s">
        <v>27</v>
      </c>
      <c r="B61" s="82"/>
      <c r="C61" s="77"/>
      <c r="D61" s="78"/>
      <c r="F61" s="53" t="b">
        <f t="shared" si="4"/>
        <v>0</v>
      </c>
      <c r="H61" s="55">
        <f>COUNTIF(C61,"")</f>
        <v>1</v>
      </c>
    </row>
    <row r="62" spans="1:9" ht="15.75" thickBot="1" x14ac:dyDescent="0.3">
      <c r="A62" s="34"/>
      <c r="B62" s="34"/>
      <c r="C62" s="18"/>
      <c r="D62" s="18"/>
    </row>
    <row r="63" spans="1:9" ht="28.15" customHeight="1" thickBot="1" x14ac:dyDescent="0.3">
      <c r="A63" s="64" t="s">
        <v>38</v>
      </c>
      <c r="B63" s="65"/>
      <c r="C63" s="65"/>
      <c r="D63" s="66"/>
    </row>
    <row r="64" spans="1:9" ht="50.1" customHeight="1" x14ac:dyDescent="0.25">
      <c r="A64" s="107" t="s">
        <v>126</v>
      </c>
      <c r="B64" s="108"/>
      <c r="C64" s="75"/>
      <c r="D64" s="76"/>
      <c r="F64" s="53" t="b">
        <f>ISNUMBER(C64)</f>
        <v>0</v>
      </c>
      <c r="G64" s="53" t="b">
        <f>IF(AND(C64&gt;0,OR(B65=1,B66=1,B67=1,B68=1,B69=1,B70=1,B71=1),OR(B72=1,B73=1,B74=1,B75=1,B76=1,B77=1),OR(C78="Yes",C78="No")),TRUE,IF(C64=0,TRUE,FALSE))</f>
        <v>1</v>
      </c>
      <c r="H64" s="55">
        <f>COUNTIF(C64,"")</f>
        <v>1</v>
      </c>
    </row>
    <row r="65" spans="1:8" ht="14.25" customHeight="1" x14ac:dyDescent="0.25">
      <c r="A65" s="102" t="s">
        <v>41</v>
      </c>
      <c r="B65" s="35"/>
      <c r="C65" s="67" t="s">
        <v>13</v>
      </c>
      <c r="D65" s="68"/>
      <c r="F65" s="53" t="b">
        <f>IF(OR(B65="", B65=1,B65=2,B65=3),TRUE,FALSE)</f>
        <v>1</v>
      </c>
      <c r="H65" s="55">
        <f>COUNTIF(B65,"")</f>
        <v>1</v>
      </c>
    </row>
    <row r="66" spans="1:8" x14ac:dyDescent="0.25">
      <c r="A66" s="102"/>
      <c r="B66" s="35"/>
      <c r="C66" s="67" t="s">
        <v>14</v>
      </c>
      <c r="D66" s="68"/>
      <c r="F66" s="53" t="b">
        <f>IF(OR(B66="", B66=1,B66=2,B66=3),TRUE,FALSE)</f>
        <v>1</v>
      </c>
      <c r="H66" s="55">
        <f t="shared" ref="H66:H77" si="6">COUNTIF(B66,"")</f>
        <v>1</v>
      </c>
    </row>
    <row r="67" spans="1:8" x14ac:dyDescent="0.25">
      <c r="A67" s="102"/>
      <c r="B67" s="35"/>
      <c r="C67" s="67" t="s">
        <v>15</v>
      </c>
      <c r="D67" s="68"/>
      <c r="F67" s="53" t="b">
        <f t="shared" ref="F67:F77" si="7">IF(OR(B67="", B67=1,B67=2,B67=3),TRUE,FALSE)</f>
        <v>1</v>
      </c>
      <c r="H67" s="55">
        <f>COUNTIF(B67,"")</f>
        <v>1</v>
      </c>
    </row>
    <row r="68" spans="1:8" x14ac:dyDescent="0.25">
      <c r="A68" s="102"/>
      <c r="B68" s="35"/>
      <c r="C68" s="67" t="s">
        <v>19</v>
      </c>
      <c r="D68" s="68"/>
      <c r="F68" s="53" t="b">
        <f t="shared" si="7"/>
        <v>1</v>
      </c>
      <c r="H68" s="55">
        <f t="shared" si="6"/>
        <v>1</v>
      </c>
    </row>
    <row r="69" spans="1:8" x14ac:dyDescent="0.25">
      <c r="A69" s="102"/>
      <c r="B69" s="35"/>
      <c r="C69" s="67" t="s">
        <v>16</v>
      </c>
      <c r="D69" s="68"/>
      <c r="F69" s="53" t="b">
        <f t="shared" si="7"/>
        <v>1</v>
      </c>
      <c r="H69" s="55">
        <f t="shared" si="6"/>
        <v>1</v>
      </c>
    </row>
    <row r="70" spans="1:8" x14ac:dyDescent="0.25">
      <c r="A70" s="102"/>
      <c r="B70" s="35"/>
      <c r="C70" s="67" t="s">
        <v>17</v>
      </c>
      <c r="D70" s="68"/>
      <c r="F70" s="53" t="b">
        <f t="shared" si="7"/>
        <v>1</v>
      </c>
      <c r="H70" s="55">
        <f t="shared" si="6"/>
        <v>1</v>
      </c>
    </row>
    <row r="71" spans="1:8" x14ac:dyDescent="0.25">
      <c r="A71" s="102"/>
      <c r="B71" s="35"/>
      <c r="C71" s="67" t="s">
        <v>18</v>
      </c>
      <c r="D71" s="68"/>
      <c r="F71" s="53" t="b">
        <f t="shared" si="7"/>
        <v>1</v>
      </c>
      <c r="H71" s="55">
        <f t="shared" si="6"/>
        <v>1</v>
      </c>
    </row>
    <row r="72" spans="1:8" ht="27" customHeight="1" x14ac:dyDescent="0.25">
      <c r="A72" s="102" t="s">
        <v>42</v>
      </c>
      <c r="B72" s="35"/>
      <c r="C72" s="67" t="s">
        <v>47</v>
      </c>
      <c r="D72" s="68"/>
      <c r="F72" s="53" t="b">
        <f t="shared" si="7"/>
        <v>1</v>
      </c>
      <c r="H72" s="55">
        <f t="shared" si="6"/>
        <v>1</v>
      </c>
    </row>
    <row r="73" spans="1:8" ht="40.5" customHeight="1" x14ac:dyDescent="0.25">
      <c r="A73" s="102"/>
      <c r="B73" s="35"/>
      <c r="C73" s="67" t="s">
        <v>48</v>
      </c>
      <c r="D73" s="68"/>
      <c r="F73" s="53" t="b">
        <f t="shared" si="7"/>
        <v>1</v>
      </c>
      <c r="H73" s="55">
        <f t="shared" si="6"/>
        <v>1</v>
      </c>
    </row>
    <row r="74" spans="1:8" ht="27" customHeight="1" x14ac:dyDescent="0.25">
      <c r="A74" s="102"/>
      <c r="B74" s="35"/>
      <c r="C74" s="67" t="s">
        <v>49</v>
      </c>
      <c r="D74" s="68"/>
      <c r="F74" s="53" t="b">
        <f t="shared" si="7"/>
        <v>1</v>
      </c>
      <c r="H74" s="55">
        <f t="shared" si="6"/>
        <v>1</v>
      </c>
    </row>
    <row r="75" spans="1:8" ht="54" customHeight="1" x14ac:dyDescent="0.25">
      <c r="A75" s="102"/>
      <c r="B75" s="35"/>
      <c r="C75" s="67" t="s">
        <v>50</v>
      </c>
      <c r="D75" s="68"/>
      <c r="F75" s="53" t="b">
        <f t="shared" si="7"/>
        <v>1</v>
      </c>
      <c r="H75" s="55">
        <f t="shared" si="6"/>
        <v>1</v>
      </c>
    </row>
    <row r="76" spans="1:8" ht="40.5" customHeight="1" x14ac:dyDescent="0.25">
      <c r="A76" s="102"/>
      <c r="B76" s="35"/>
      <c r="C76" s="67" t="s">
        <v>56</v>
      </c>
      <c r="D76" s="68"/>
      <c r="F76" s="53" t="b">
        <f t="shared" si="7"/>
        <v>1</v>
      </c>
      <c r="H76" s="55">
        <f t="shared" si="6"/>
        <v>1</v>
      </c>
    </row>
    <row r="77" spans="1:8" x14ac:dyDescent="0.25">
      <c r="A77" s="102"/>
      <c r="B77" s="35"/>
      <c r="C77" s="67" t="s">
        <v>51</v>
      </c>
      <c r="D77" s="68"/>
      <c r="F77" s="53" t="b">
        <f t="shared" si="7"/>
        <v>1</v>
      </c>
      <c r="H77" s="55">
        <f t="shared" si="6"/>
        <v>1</v>
      </c>
    </row>
    <row r="78" spans="1:8" ht="49.9" customHeight="1" x14ac:dyDescent="0.25">
      <c r="A78" s="102" t="s">
        <v>43</v>
      </c>
      <c r="B78" s="67"/>
      <c r="C78" s="113"/>
      <c r="D78" s="114"/>
      <c r="F78" s="53" t="b">
        <f>IF(OR(C78="Yes",C78="No",C78=""),TRUE,FALSE)</f>
        <v>1</v>
      </c>
      <c r="H78" s="55">
        <f>COUNTIF(C78,"")</f>
        <v>1</v>
      </c>
    </row>
    <row r="79" spans="1:8" ht="49.9" customHeight="1" thickBot="1" x14ac:dyDescent="0.3">
      <c r="A79" s="69" t="s">
        <v>127</v>
      </c>
      <c r="B79" s="70"/>
      <c r="C79" s="62"/>
      <c r="D79" s="63"/>
      <c r="F79" s="53" t="b">
        <f>IF(OR(C79="English",C79="The language(s) of the home Member State",C79="Any of the two options above at the clients' discretion (i.e. complaints may be filled either in English or in the language(s) of the home member state",C79="other",C79=""),TRUE,FALSE)</f>
        <v>1</v>
      </c>
      <c r="G79" s="53" t="b">
        <f>IF(AND(C78="No",C79=""),FALSE,TRUE)</f>
        <v>1</v>
      </c>
      <c r="H79" s="55">
        <f>COUNTIF(C79,"")</f>
        <v>1</v>
      </c>
    </row>
    <row r="81" spans="2:9" x14ac:dyDescent="0.25">
      <c r="B81" s="16" t="s">
        <v>88</v>
      </c>
      <c r="H81" s="55">
        <f>SUM(H6:H79)</f>
        <v>37</v>
      </c>
      <c r="I81" s="55">
        <f>SUM(I6:I79)</f>
        <v>28</v>
      </c>
    </row>
    <row r="82" spans="2:9" x14ac:dyDescent="0.25">
      <c r="B82" s="46" t="b">
        <f>IF(H82=65,TRUE,IF(OR(ISBLANK(B6),ISBLANK(B7),ISBLANK(B13),ISBLANK(B23),ISBLANK(B30),ISBLANK(B37),ISBLANK(B44),ISBLANK(C23),ISBLANK(C24),ISBLANK(C25),ISBLANK(C26),ISBLANK(C27),ISBLANK(C28),ISBLANK(C29),ISBLANK(C30),ISBLANK(C31),ISBLANK(C32),ISBLANK(C33),ISBLANK(C34),ISBLANK(C35),ISBLANK(C36),ISBLANK(C37),ISBLANK(C38),ISBLANK(C39),ISBLANK(C40),ISBLANK(C41),ISBLANK(C42),ISBLANK(C43),ISBLANK(C44),ISBLANK(C45),ISBLANK(C46),ISBLANK(C47),ISBLANK(C48),ISBLANK(C49),ISBLANK(C50),ISBLANK(C55),ISBLANK(C56),ISBLANK(C57),ISBLANK(C58),ISBLANK(C59),ISBLANK(C60),ISBLANK(C61),ISBLANK(C64),F3=FALSE,G3=FALSE),FALSE,TRUE))</f>
        <v>1</v>
      </c>
      <c r="H82" s="56">
        <f>H81+I81</f>
        <v>65</v>
      </c>
    </row>
  </sheetData>
  <sheetProtection algorithmName="SHA-512" hashValue="/WwHfBrKMOclyfUs0ocjc3p/hNsivVa30BEfeK54izqJrhvV2GvbQ9pvcgMctCW9X+0UVPgX6lvlnfAzqXIucA==" saltValue="0zbAsfUemY5oxo9OU0Vj7A==" spinCount="100000" sheet="1" objects="1" scenarios="1"/>
  <mergeCells count="65">
    <mergeCell ref="A78:B78"/>
    <mergeCell ref="C78:D78"/>
    <mergeCell ref="A79:B79"/>
    <mergeCell ref="C79:D79"/>
    <mergeCell ref="C69:D69"/>
    <mergeCell ref="C70:D70"/>
    <mergeCell ref="C71:D71"/>
    <mergeCell ref="A72:A77"/>
    <mergeCell ref="C72:D72"/>
    <mergeCell ref="C73:D73"/>
    <mergeCell ref="C74:D74"/>
    <mergeCell ref="C75:D75"/>
    <mergeCell ref="C76:D76"/>
    <mergeCell ref="C77:D77"/>
    <mergeCell ref="A65:A71"/>
    <mergeCell ref="C65:D65"/>
    <mergeCell ref="C66:D66"/>
    <mergeCell ref="C67:D67"/>
    <mergeCell ref="C68:D68"/>
    <mergeCell ref="A58:B58"/>
    <mergeCell ref="C58:D58"/>
    <mergeCell ref="A59:B59"/>
    <mergeCell ref="C59:D59"/>
    <mergeCell ref="A60:B60"/>
    <mergeCell ref="C60:D60"/>
    <mergeCell ref="A61:B61"/>
    <mergeCell ref="C61:D61"/>
    <mergeCell ref="A63:D63"/>
    <mergeCell ref="A64:B64"/>
    <mergeCell ref="C64:D64"/>
    <mergeCell ref="A55:B55"/>
    <mergeCell ref="C55:D55"/>
    <mergeCell ref="A56:B56"/>
    <mergeCell ref="C56:D56"/>
    <mergeCell ref="A57:B57"/>
    <mergeCell ref="C57:D57"/>
    <mergeCell ref="A53:B53"/>
    <mergeCell ref="C53:D54"/>
    <mergeCell ref="A54:B54"/>
    <mergeCell ref="A21:D21"/>
    <mergeCell ref="C22:D22"/>
    <mergeCell ref="A23:A29"/>
    <mergeCell ref="B23:B29"/>
    <mergeCell ref="A30:A36"/>
    <mergeCell ref="B30:B36"/>
    <mergeCell ref="A37:A43"/>
    <mergeCell ref="B37:B43"/>
    <mergeCell ref="A44:A50"/>
    <mergeCell ref="B44:B50"/>
    <mergeCell ref="A52:D52"/>
    <mergeCell ref="B13:D13"/>
    <mergeCell ref="A14:A19"/>
    <mergeCell ref="B14:D14"/>
    <mergeCell ref="B15:D15"/>
    <mergeCell ref="B16:D16"/>
    <mergeCell ref="B17:D17"/>
    <mergeCell ref="B18:D18"/>
    <mergeCell ref="B19:D19"/>
    <mergeCell ref="A1:D1"/>
    <mergeCell ref="A12:D12"/>
    <mergeCell ref="B3:D3"/>
    <mergeCell ref="A5:B5"/>
    <mergeCell ref="B6:D6"/>
    <mergeCell ref="B7:D7"/>
    <mergeCell ref="B8:D8"/>
  </mergeCells>
  <conditionalFormatting sqref="B82">
    <cfRule type="cellIs" dxfId="121" priority="1" operator="equal">
      <formula>TRUE</formula>
    </cfRule>
    <cfRule type="cellIs" dxfId="120" priority="2" operator="equal">
      <formula>"TRUE"</formula>
    </cfRule>
    <cfRule type="cellIs" dxfId="119" priority="3" operator="equal">
      <formula>"FALSE"</formula>
    </cfRule>
  </conditionalFormatting>
  <dataValidations count="8">
    <dataValidation type="whole" allowBlank="1" showInputMessage="1" showErrorMessage="1" sqref="B65:B77">
      <formula1>1</formula1>
      <formula2>3</formula2>
    </dataValidation>
    <dataValidation type="whole" operator="greaterThanOrEqual" allowBlank="1" showInputMessage="1" showErrorMessage="1" sqref="C64:D64">
      <formula1>0</formula1>
    </dataValidation>
    <dataValidation type="decimal" allowBlank="1" showInputMessage="1" showErrorMessage="1" sqref="B6:D6">
      <formula1>-9999999999999990000</formula1>
      <formula2>9999999999999990000</formula2>
    </dataValidation>
    <dataValidation type="list" allowBlank="1" showInputMessage="1" showErrorMessage="1" sqref="C23:C50">
      <formula1>"X, N/A"</formula1>
    </dataValidation>
    <dataValidation type="list" allowBlank="1" showInputMessage="1" showErrorMessage="1" sqref="C79">
      <formula1>"English, The language(s) of the home Member State, Any of the two options above at the clients' discretion (i.e. complaints may be filled either in English or in the language(s) of the home member state, other"</formula1>
    </dataValidation>
    <dataValidation type="list" allowBlank="1" showInputMessage="1" showErrorMessage="1" sqref="B14:D19">
      <formula1>"specific website, specific marketing material, use of the language of a host MS (if different from the one(s) from your home MS), telephone calls, tied agents in the host MS, roadshows"</formula1>
    </dataValidation>
    <dataValidation type="list" allowBlank="1" showInputMessage="1" showErrorMessage="1" sqref="B7:D8 B13:D13 C78">
      <formula1>"Yes, No"</formula1>
    </dataValidation>
    <dataValidation type="list" allowBlank="1" showInputMessage="1" showErrorMessage="1" sqref="B23 B44 B37 B30 C55:C61">
      <formula1>"&lt; 50, 50 - 300, 300 - 1000, 1000 - 5000, 5000 - 10000, &gt; 10000"</formula1>
    </dataValidation>
  </dataValidations>
  <pageMargins left="0.7" right="0.7" top="0.75" bottom="0.75" header="0.3" footer="0.3"/>
  <pageSetup paperSize="9" scale="71" fitToHeight="0" orientation="portrait" horizontalDpi="300" verticalDpi="300" r:id="rId1"/>
  <rowBreaks count="1" manualBreakCount="1">
    <brk id="51" max="3"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82"/>
  <sheetViews>
    <sheetView zoomScaleNormal="100" zoomScaleSheetLayoutView="100" workbookViewId="0">
      <selection sqref="A1:D1"/>
    </sheetView>
  </sheetViews>
  <sheetFormatPr defaultRowHeight="15" x14ac:dyDescent="0.25"/>
  <cols>
    <col min="1" max="1" width="48.7109375" style="4" customWidth="1"/>
    <col min="2" max="4" width="25.5703125" style="4" customWidth="1"/>
    <col min="5" max="10" width="9.140625" style="53"/>
    <col min="11" max="16384" width="9.140625" style="4"/>
  </cols>
  <sheetData>
    <row r="1" spans="1:8" ht="16.5" thickBot="1" x14ac:dyDescent="0.3">
      <c r="A1" s="58" t="s">
        <v>44</v>
      </c>
      <c r="B1" s="121"/>
      <c r="C1" s="121"/>
      <c r="D1" s="59"/>
    </row>
    <row r="2" spans="1:8" ht="15.75" thickBot="1" x14ac:dyDescent="0.3">
      <c r="A2" s="18"/>
      <c r="B2" s="18"/>
      <c r="C2" s="18"/>
      <c r="D2" s="18"/>
    </row>
    <row r="3" spans="1:8" ht="15.75" thickBot="1" x14ac:dyDescent="0.3">
      <c r="A3" s="19" t="s">
        <v>31</v>
      </c>
      <c r="B3" s="132" t="s">
        <v>64</v>
      </c>
      <c r="C3" s="133"/>
      <c r="D3" s="134"/>
      <c r="F3" s="54" t="b">
        <f>IF(ISNA(MATCH(FALSE,F5:F79,0)),TRUE,FALSE)</f>
        <v>0</v>
      </c>
      <c r="G3" s="54" t="b">
        <f>IF(ISNA(MATCH(FALSE,G5:G79,0)),TRUE,FALSE)</f>
        <v>0</v>
      </c>
    </row>
    <row r="4" spans="1:8" ht="15.75" thickBot="1" x14ac:dyDescent="0.3">
      <c r="A4" s="18"/>
      <c r="B4" s="18"/>
      <c r="C4" s="18"/>
      <c r="D4" s="18"/>
    </row>
    <row r="5" spans="1:8" ht="30" customHeight="1" thickBot="1" x14ac:dyDescent="0.3">
      <c r="A5" s="87" t="s">
        <v>32</v>
      </c>
      <c r="B5" s="88"/>
      <c r="C5" s="20"/>
      <c r="D5" s="21"/>
    </row>
    <row r="6" spans="1:8" ht="51.95" customHeight="1" x14ac:dyDescent="0.25">
      <c r="A6" s="22" t="s">
        <v>52</v>
      </c>
      <c r="B6" s="135"/>
      <c r="C6" s="136"/>
      <c r="D6" s="137"/>
      <c r="F6" s="53" t="b">
        <f>ISNUMBER(B6)</f>
        <v>0</v>
      </c>
      <c r="H6" s="55">
        <f>COUNTIF(B6,"")</f>
        <v>1</v>
      </c>
    </row>
    <row r="7" spans="1:8" ht="51.95" customHeight="1" x14ac:dyDescent="0.25">
      <c r="A7" s="23" t="s">
        <v>54</v>
      </c>
      <c r="B7" s="122"/>
      <c r="C7" s="123"/>
      <c r="D7" s="124"/>
      <c r="F7" s="53" t="b">
        <f>IF(OR(B7="Yes",B7="No"),TRUE,FALSE)</f>
        <v>0</v>
      </c>
      <c r="H7" s="55">
        <f>COUNTIF(B7,"")</f>
        <v>1</v>
      </c>
    </row>
    <row r="8" spans="1:8" ht="79.150000000000006" customHeight="1" thickBot="1" x14ac:dyDescent="0.3">
      <c r="A8" s="24" t="s">
        <v>124</v>
      </c>
      <c r="B8" s="125"/>
      <c r="C8" s="126"/>
      <c r="D8" s="127"/>
      <c r="F8" s="53" t="b">
        <f>IF(OR(B8="Yes",B8="No",B8=""),TRUE,FALSE)</f>
        <v>1</v>
      </c>
      <c r="G8" s="53" t="b">
        <f>IF(AND(B7="Yes",OR(B8="Yes",B8="No")),TRUE,IF(B7="No",TRUE,FALSE))</f>
        <v>0</v>
      </c>
      <c r="H8" s="55">
        <f>COUNTIF(B8,"")</f>
        <v>1</v>
      </c>
    </row>
    <row r="9" spans="1:8" x14ac:dyDescent="0.25">
      <c r="A9" s="25" t="s">
        <v>39</v>
      </c>
      <c r="B9" s="18"/>
      <c r="C9" s="18"/>
      <c r="D9" s="18"/>
    </row>
    <row r="10" spans="1:8" x14ac:dyDescent="0.25">
      <c r="A10" s="26" t="s">
        <v>55</v>
      </c>
      <c r="B10" s="18"/>
      <c r="C10" s="18"/>
      <c r="D10" s="18"/>
    </row>
    <row r="11" spans="1:8" ht="15.75" thickBot="1" x14ac:dyDescent="0.3">
      <c r="A11" s="18"/>
      <c r="B11" s="18"/>
      <c r="C11" s="18"/>
      <c r="D11" s="18"/>
    </row>
    <row r="12" spans="1:8" ht="30" customHeight="1" thickBot="1" x14ac:dyDescent="0.3">
      <c r="A12" s="128" t="s">
        <v>10</v>
      </c>
      <c r="B12" s="129"/>
      <c r="C12" s="130"/>
      <c r="D12" s="131"/>
    </row>
    <row r="13" spans="1:8" ht="85.5" x14ac:dyDescent="0.25">
      <c r="A13" s="37" t="s">
        <v>53</v>
      </c>
      <c r="B13" s="92"/>
      <c r="C13" s="93"/>
      <c r="D13" s="94"/>
      <c r="F13" s="53" t="b">
        <f>IF(OR(B13="Yes",B13="No"),TRUE,FALSE)</f>
        <v>0</v>
      </c>
      <c r="H13" s="55">
        <f>COUNTIF(B13,"")</f>
        <v>1</v>
      </c>
    </row>
    <row r="14" spans="1:8" ht="15" customHeight="1" x14ac:dyDescent="0.25">
      <c r="A14" s="102" t="s">
        <v>125</v>
      </c>
      <c r="B14" s="103"/>
      <c r="C14" s="104"/>
      <c r="D14" s="105"/>
      <c r="F14" s="53" t="b">
        <f>IF(OR(B14="specific website",B14="specific marketing material",B14="use of the language of a host MS (if different from the one(s) from your home MS)",B14="telephone calls",B14="tied agents in the host MS",B14="roadshows",B14=""),TRUE,FALSE)</f>
        <v>1</v>
      </c>
      <c r="H14" s="55">
        <f>COUNTIF(B14,"")</f>
        <v>1</v>
      </c>
    </row>
    <row r="15" spans="1:8" x14ac:dyDescent="0.25">
      <c r="A15" s="102"/>
      <c r="B15" s="103"/>
      <c r="C15" s="104"/>
      <c r="D15" s="105"/>
      <c r="F15" s="53" t="b">
        <f t="shared" ref="F15:F19" si="0">IF(OR(B15="specific website",B15="specific marketing material",B15="use of the language of a host MS (if different from the one(s) from your home MS)",B15="telephone calls",B15="tied agents in the host MS",B15="roadshows",B15=""),TRUE,FALSE)</f>
        <v>1</v>
      </c>
      <c r="H15" s="55">
        <f>COUNTIF(B15,"")</f>
        <v>1</v>
      </c>
    </row>
    <row r="16" spans="1:8" x14ac:dyDescent="0.25">
      <c r="A16" s="102"/>
      <c r="B16" s="103"/>
      <c r="C16" s="104"/>
      <c r="D16" s="105"/>
      <c r="F16" s="53" t="b">
        <f t="shared" si="0"/>
        <v>1</v>
      </c>
      <c r="H16" s="55">
        <f t="shared" ref="H16:H19" si="1">COUNTIF(B16,"")</f>
        <v>1</v>
      </c>
    </row>
    <row r="17" spans="1:9" x14ac:dyDescent="0.25">
      <c r="A17" s="102"/>
      <c r="B17" s="103"/>
      <c r="C17" s="104"/>
      <c r="D17" s="105"/>
      <c r="F17" s="53" t="b">
        <f t="shared" si="0"/>
        <v>1</v>
      </c>
      <c r="H17" s="55">
        <f t="shared" si="1"/>
        <v>1</v>
      </c>
    </row>
    <row r="18" spans="1:9" x14ac:dyDescent="0.25">
      <c r="A18" s="102"/>
      <c r="B18" s="103"/>
      <c r="C18" s="104"/>
      <c r="D18" s="105"/>
      <c r="F18" s="53" t="b">
        <f t="shared" si="0"/>
        <v>1</v>
      </c>
      <c r="H18" s="55">
        <f t="shared" si="1"/>
        <v>1</v>
      </c>
    </row>
    <row r="19" spans="1:9" ht="15.75" thickBot="1" x14ac:dyDescent="0.3">
      <c r="A19" s="69"/>
      <c r="B19" s="95"/>
      <c r="C19" s="96"/>
      <c r="D19" s="97"/>
      <c r="F19" s="53" t="b">
        <f t="shared" si="0"/>
        <v>1</v>
      </c>
      <c r="G19" s="53" t="b">
        <f>IF(AND(B13="Yes",B14="",B15="",B16="",B17="",B18="",B19=""),FALSE,TRUE)</f>
        <v>1</v>
      </c>
      <c r="H19" s="55">
        <f t="shared" si="1"/>
        <v>1</v>
      </c>
    </row>
    <row r="20" spans="1:9" ht="15.75" thickBot="1" x14ac:dyDescent="0.3">
      <c r="A20" s="18"/>
      <c r="B20" s="18"/>
      <c r="C20" s="18"/>
      <c r="D20" s="18"/>
    </row>
    <row r="21" spans="1:9" ht="27" customHeight="1" thickBot="1" x14ac:dyDescent="0.3">
      <c r="A21" s="87" t="s">
        <v>33</v>
      </c>
      <c r="B21" s="88"/>
      <c r="C21" s="89"/>
      <c r="D21" s="90"/>
    </row>
    <row r="22" spans="1:9" ht="27" customHeight="1" thickBot="1" x14ac:dyDescent="0.3">
      <c r="A22" s="28" t="s">
        <v>34</v>
      </c>
      <c r="B22" s="29" t="s">
        <v>45</v>
      </c>
      <c r="C22" s="99" t="s">
        <v>11</v>
      </c>
      <c r="D22" s="100"/>
    </row>
    <row r="23" spans="1:9" x14ac:dyDescent="0.25">
      <c r="A23" s="91" t="s">
        <v>12</v>
      </c>
      <c r="B23" s="101"/>
      <c r="C23" s="38"/>
      <c r="D23" s="30" t="s">
        <v>13</v>
      </c>
      <c r="F23" s="53" t="b">
        <f>IF(OR(B23="&lt; 50",B23="50 - 300",B23="300 - 1000",B23="1000 - 5000",B23="5000 - 10000",B23="&gt; 10000"),TRUE,FALSE)</f>
        <v>0</v>
      </c>
      <c r="G23" s="53" t="b">
        <f>IF(OR(C23="X",C23="N/A"),TRUE,FALSE)</f>
        <v>0</v>
      </c>
      <c r="H23" s="55">
        <f>COUNTIF(B23,"")</f>
        <v>1</v>
      </c>
      <c r="I23" s="55">
        <f>COUNTIF(C23,"")</f>
        <v>1</v>
      </c>
    </row>
    <row r="24" spans="1:9" x14ac:dyDescent="0.25">
      <c r="A24" s="86"/>
      <c r="B24" s="98"/>
      <c r="C24" s="39"/>
      <c r="D24" s="36" t="s">
        <v>14</v>
      </c>
      <c r="G24" s="53" t="b">
        <f t="shared" ref="G24:G50" si="2">IF(OR(C24="X",C24="N/A"),TRUE,FALSE)</f>
        <v>0</v>
      </c>
      <c r="I24" s="55">
        <f t="shared" ref="I24:I50" si="3">COUNTIF(C24,"")</f>
        <v>1</v>
      </c>
    </row>
    <row r="25" spans="1:9" x14ac:dyDescent="0.25">
      <c r="A25" s="86"/>
      <c r="B25" s="98"/>
      <c r="C25" s="39"/>
      <c r="D25" s="36" t="s">
        <v>15</v>
      </c>
      <c r="G25" s="53" t="b">
        <f t="shared" si="2"/>
        <v>0</v>
      </c>
      <c r="I25" s="55">
        <f t="shared" si="3"/>
        <v>1</v>
      </c>
    </row>
    <row r="26" spans="1:9" ht="14.25" customHeight="1" x14ac:dyDescent="0.25">
      <c r="A26" s="86"/>
      <c r="B26" s="98"/>
      <c r="C26" s="39"/>
      <c r="D26" s="36" t="s">
        <v>19</v>
      </c>
      <c r="G26" s="53" t="b">
        <f t="shared" si="2"/>
        <v>0</v>
      </c>
      <c r="I26" s="55">
        <f t="shared" si="3"/>
        <v>1</v>
      </c>
    </row>
    <row r="27" spans="1:9" x14ac:dyDescent="0.25">
      <c r="A27" s="86"/>
      <c r="B27" s="98"/>
      <c r="C27" s="39"/>
      <c r="D27" s="36" t="s">
        <v>16</v>
      </c>
      <c r="G27" s="53" t="b">
        <f t="shared" si="2"/>
        <v>0</v>
      </c>
      <c r="I27" s="55">
        <f>COUNTIF(C27,"")</f>
        <v>1</v>
      </c>
    </row>
    <row r="28" spans="1:9" x14ac:dyDescent="0.25">
      <c r="A28" s="86"/>
      <c r="B28" s="98"/>
      <c r="C28" s="39"/>
      <c r="D28" s="36" t="s">
        <v>17</v>
      </c>
      <c r="G28" s="53" t="b">
        <f t="shared" si="2"/>
        <v>0</v>
      </c>
      <c r="I28" s="55">
        <f t="shared" si="3"/>
        <v>1</v>
      </c>
    </row>
    <row r="29" spans="1:9" x14ac:dyDescent="0.25">
      <c r="A29" s="86"/>
      <c r="B29" s="98"/>
      <c r="C29" s="39"/>
      <c r="D29" s="36" t="s">
        <v>18</v>
      </c>
      <c r="G29" s="53" t="b">
        <f t="shared" si="2"/>
        <v>0</v>
      </c>
      <c r="I29" s="55">
        <f t="shared" si="3"/>
        <v>1</v>
      </c>
    </row>
    <row r="30" spans="1:9" x14ac:dyDescent="0.25">
      <c r="A30" s="85" t="s">
        <v>9</v>
      </c>
      <c r="B30" s="98"/>
      <c r="C30" s="39"/>
      <c r="D30" s="36" t="s">
        <v>13</v>
      </c>
      <c r="F30" s="53" t="b">
        <f>IF(OR(B30="&lt; 50",B30="50 - 300",B30="300 - 1000",B30="1000 - 5000",B30="5000 - 10000",B30="&gt; 10000"),TRUE,FALSE)</f>
        <v>0</v>
      </c>
      <c r="G30" s="53" t="b">
        <f t="shared" si="2"/>
        <v>0</v>
      </c>
      <c r="H30" s="55">
        <f>COUNTIF(B30,"")</f>
        <v>1</v>
      </c>
      <c r="I30" s="55">
        <f t="shared" si="3"/>
        <v>1</v>
      </c>
    </row>
    <row r="31" spans="1:9" x14ac:dyDescent="0.25">
      <c r="A31" s="86"/>
      <c r="B31" s="98"/>
      <c r="C31" s="39"/>
      <c r="D31" s="36" t="s">
        <v>14</v>
      </c>
      <c r="G31" s="53" t="b">
        <f t="shared" si="2"/>
        <v>0</v>
      </c>
      <c r="I31" s="55">
        <f t="shared" si="3"/>
        <v>1</v>
      </c>
    </row>
    <row r="32" spans="1:9" x14ac:dyDescent="0.25">
      <c r="A32" s="86"/>
      <c r="B32" s="98"/>
      <c r="C32" s="39"/>
      <c r="D32" s="36" t="s">
        <v>15</v>
      </c>
      <c r="G32" s="53" t="b">
        <f t="shared" si="2"/>
        <v>0</v>
      </c>
      <c r="I32" s="55">
        <f t="shared" si="3"/>
        <v>1</v>
      </c>
    </row>
    <row r="33" spans="1:9" ht="14.25" customHeight="1" x14ac:dyDescent="0.25">
      <c r="A33" s="86"/>
      <c r="B33" s="98"/>
      <c r="C33" s="39"/>
      <c r="D33" s="36" t="s">
        <v>19</v>
      </c>
      <c r="G33" s="53" t="b">
        <f t="shared" si="2"/>
        <v>0</v>
      </c>
      <c r="I33" s="55">
        <f t="shared" si="3"/>
        <v>1</v>
      </c>
    </row>
    <row r="34" spans="1:9" x14ac:dyDescent="0.25">
      <c r="A34" s="86"/>
      <c r="B34" s="98"/>
      <c r="C34" s="39"/>
      <c r="D34" s="36" t="s">
        <v>16</v>
      </c>
      <c r="G34" s="53" t="b">
        <f t="shared" si="2"/>
        <v>0</v>
      </c>
      <c r="I34" s="55">
        <f t="shared" si="3"/>
        <v>1</v>
      </c>
    </row>
    <row r="35" spans="1:9" x14ac:dyDescent="0.25">
      <c r="A35" s="86"/>
      <c r="B35" s="98"/>
      <c r="C35" s="39"/>
      <c r="D35" s="36" t="s">
        <v>17</v>
      </c>
      <c r="G35" s="53" t="b">
        <f t="shared" si="2"/>
        <v>0</v>
      </c>
      <c r="I35" s="55">
        <f>COUNTIF(C35,"")</f>
        <v>1</v>
      </c>
    </row>
    <row r="36" spans="1:9" x14ac:dyDescent="0.25">
      <c r="A36" s="86"/>
      <c r="B36" s="98"/>
      <c r="C36" s="39"/>
      <c r="D36" s="36" t="s">
        <v>18</v>
      </c>
      <c r="G36" s="53" t="b">
        <f t="shared" si="2"/>
        <v>0</v>
      </c>
      <c r="I36" s="55">
        <f t="shared" si="3"/>
        <v>1</v>
      </c>
    </row>
    <row r="37" spans="1:9" x14ac:dyDescent="0.25">
      <c r="A37" s="85" t="s">
        <v>8</v>
      </c>
      <c r="B37" s="98"/>
      <c r="C37" s="39"/>
      <c r="D37" s="36" t="s">
        <v>13</v>
      </c>
      <c r="F37" s="53" t="b">
        <f>IF(OR(B37="&lt; 50",B37="50 - 300",B37="300 - 1000",B37="1000 - 5000",B37="5000 - 10000",B37="&gt; 10000"),TRUE,FALSE)</f>
        <v>0</v>
      </c>
      <c r="G37" s="53" t="b">
        <f t="shared" si="2"/>
        <v>0</v>
      </c>
      <c r="H37" s="55">
        <f>COUNTIF(B37,"")</f>
        <v>1</v>
      </c>
      <c r="I37" s="55">
        <f t="shared" si="3"/>
        <v>1</v>
      </c>
    </row>
    <row r="38" spans="1:9" x14ac:dyDescent="0.25">
      <c r="A38" s="86"/>
      <c r="B38" s="98"/>
      <c r="C38" s="39"/>
      <c r="D38" s="36" t="s">
        <v>14</v>
      </c>
      <c r="G38" s="53" t="b">
        <f t="shared" si="2"/>
        <v>0</v>
      </c>
      <c r="I38" s="55">
        <f t="shared" si="3"/>
        <v>1</v>
      </c>
    </row>
    <row r="39" spans="1:9" x14ac:dyDescent="0.25">
      <c r="A39" s="86"/>
      <c r="B39" s="98"/>
      <c r="C39" s="39"/>
      <c r="D39" s="36" t="s">
        <v>15</v>
      </c>
      <c r="G39" s="53" t="b">
        <f t="shared" si="2"/>
        <v>0</v>
      </c>
      <c r="I39" s="55">
        <f t="shared" si="3"/>
        <v>1</v>
      </c>
    </row>
    <row r="40" spans="1:9" ht="14.25" customHeight="1" x14ac:dyDescent="0.25">
      <c r="A40" s="86"/>
      <c r="B40" s="98"/>
      <c r="C40" s="39"/>
      <c r="D40" s="36" t="s">
        <v>19</v>
      </c>
      <c r="G40" s="53" t="b">
        <f t="shared" si="2"/>
        <v>0</v>
      </c>
      <c r="I40" s="55">
        <f t="shared" si="3"/>
        <v>1</v>
      </c>
    </row>
    <row r="41" spans="1:9" x14ac:dyDescent="0.25">
      <c r="A41" s="86"/>
      <c r="B41" s="98"/>
      <c r="C41" s="39"/>
      <c r="D41" s="36" t="s">
        <v>16</v>
      </c>
      <c r="G41" s="53" t="b">
        <f t="shared" si="2"/>
        <v>0</v>
      </c>
      <c r="I41" s="55">
        <f>COUNTIF(C41,"")</f>
        <v>1</v>
      </c>
    </row>
    <row r="42" spans="1:9" x14ac:dyDescent="0.25">
      <c r="A42" s="86"/>
      <c r="B42" s="98"/>
      <c r="C42" s="39"/>
      <c r="D42" s="36" t="s">
        <v>17</v>
      </c>
      <c r="G42" s="53" t="b">
        <f t="shared" si="2"/>
        <v>0</v>
      </c>
      <c r="I42" s="55">
        <f t="shared" si="3"/>
        <v>1</v>
      </c>
    </row>
    <row r="43" spans="1:9" x14ac:dyDescent="0.25">
      <c r="A43" s="86"/>
      <c r="B43" s="98"/>
      <c r="C43" s="39"/>
      <c r="D43" s="36" t="s">
        <v>18</v>
      </c>
      <c r="G43" s="53" t="b">
        <f t="shared" si="2"/>
        <v>0</v>
      </c>
      <c r="I43" s="55">
        <f t="shared" si="3"/>
        <v>1</v>
      </c>
    </row>
    <row r="44" spans="1:9" x14ac:dyDescent="0.25">
      <c r="A44" s="85" t="s">
        <v>20</v>
      </c>
      <c r="B44" s="98"/>
      <c r="C44" s="39"/>
      <c r="D44" s="36" t="s">
        <v>13</v>
      </c>
      <c r="F44" s="53" t="b">
        <f>IF(OR(B44="&lt; 50",B44="50 - 300",B44="300 - 1000",B44="1000 - 5000",B44="5000 - 10000",B44="&gt; 10000"),TRUE,FALSE)</f>
        <v>0</v>
      </c>
      <c r="G44" s="53" t="b">
        <f t="shared" si="2"/>
        <v>0</v>
      </c>
      <c r="H44" s="55">
        <f>COUNTIF(B44,"")</f>
        <v>1</v>
      </c>
      <c r="I44" s="55">
        <f t="shared" si="3"/>
        <v>1</v>
      </c>
    </row>
    <row r="45" spans="1:9" x14ac:dyDescent="0.25">
      <c r="A45" s="86"/>
      <c r="B45" s="98"/>
      <c r="C45" s="39"/>
      <c r="D45" s="36" t="s">
        <v>14</v>
      </c>
      <c r="G45" s="53" t="b">
        <f t="shared" si="2"/>
        <v>0</v>
      </c>
      <c r="I45" s="55">
        <f t="shared" si="3"/>
        <v>1</v>
      </c>
    </row>
    <row r="46" spans="1:9" x14ac:dyDescent="0.25">
      <c r="A46" s="86"/>
      <c r="B46" s="98"/>
      <c r="C46" s="39"/>
      <c r="D46" s="36" t="s">
        <v>15</v>
      </c>
      <c r="G46" s="53" t="b">
        <f t="shared" si="2"/>
        <v>0</v>
      </c>
      <c r="I46" s="55">
        <f t="shared" si="3"/>
        <v>1</v>
      </c>
    </row>
    <row r="47" spans="1:9" ht="14.25" customHeight="1" x14ac:dyDescent="0.25">
      <c r="A47" s="86"/>
      <c r="B47" s="98"/>
      <c r="C47" s="39"/>
      <c r="D47" s="36" t="s">
        <v>19</v>
      </c>
      <c r="G47" s="53" t="b">
        <f t="shared" si="2"/>
        <v>0</v>
      </c>
      <c r="I47" s="55">
        <f t="shared" si="3"/>
        <v>1</v>
      </c>
    </row>
    <row r="48" spans="1:9" x14ac:dyDescent="0.25">
      <c r="A48" s="86"/>
      <c r="B48" s="98"/>
      <c r="C48" s="39"/>
      <c r="D48" s="36" t="s">
        <v>16</v>
      </c>
      <c r="G48" s="53" t="b">
        <f t="shared" si="2"/>
        <v>0</v>
      </c>
      <c r="I48" s="55">
        <f t="shared" si="3"/>
        <v>1</v>
      </c>
    </row>
    <row r="49" spans="1:9" x14ac:dyDescent="0.25">
      <c r="A49" s="86"/>
      <c r="B49" s="98"/>
      <c r="C49" s="39"/>
      <c r="D49" s="36" t="s">
        <v>17</v>
      </c>
      <c r="G49" s="53" t="b">
        <f t="shared" si="2"/>
        <v>0</v>
      </c>
      <c r="I49" s="55">
        <f t="shared" si="3"/>
        <v>1</v>
      </c>
    </row>
    <row r="50" spans="1:9" ht="15.75" thickBot="1" x14ac:dyDescent="0.3">
      <c r="A50" s="106"/>
      <c r="B50" s="77"/>
      <c r="C50" s="40"/>
      <c r="D50" s="32" t="s">
        <v>18</v>
      </c>
      <c r="G50" s="53" t="b">
        <f t="shared" si="2"/>
        <v>0</v>
      </c>
      <c r="I50" s="55">
        <f t="shared" si="3"/>
        <v>1</v>
      </c>
    </row>
    <row r="51" spans="1:9" ht="15.75" thickBot="1" x14ac:dyDescent="0.3">
      <c r="A51" s="33"/>
      <c r="B51" s="33"/>
      <c r="C51" s="18"/>
      <c r="D51" s="18"/>
    </row>
    <row r="52" spans="1:9" ht="27.75" customHeight="1" thickBot="1" x14ac:dyDescent="0.3">
      <c r="A52" s="109" t="s">
        <v>35</v>
      </c>
      <c r="B52" s="110"/>
      <c r="C52" s="110"/>
      <c r="D52" s="111"/>
    </row>
    <row r="53" spans="1:9" x14ac:dyDescent="0.25">
      <c r="A53" s="71" t="s">
        <v>36</v>
      </c>
      <c r="B53" s="72"/>
      <c r="C53" s="117" t="s">
        <v>46</v>
      </c>
      <c r="D53" s="118"/>
    </row>
    <row r="54" spans="1:9" ht="15.75" thickBot="1" x14ac:dyDescent="0.3">
      <c r="A54" s="73" t="s">
        <v>37</v>
      </c>
      <c r="B54" s="74"/>
      <c r="C54" s="119"/>
      <c r="D54" s="120"/>
    </row>
    <row r="55" spans="1:9" x14ac:dyDescent="0.25">
      <c r="A55" s="79" t="s">
        <v>21</v>
      </c>
      <c r="B55" s="80"/>
      <c r="C55" s="115"/>
      <c r="D55" s="116"/>
      <c r="F55" s="53" t="b">
        <f>IF(OR(C55="&lt; 50",C55="50 - 300",C55="300 - 1000",C55="1000 - 5000",C55="5000 - 10000",C55="&gt; 10000"),TRUE,FALSE)</f>
        <v>0</v>
      </c>
      <c r="H55" s="55">
        <f>COUNTIF(C55,"")</f>
        <v>1</v>
      </c>
    </row>
    <row r="56" spans="1:9" x14ac:dyDescent="0.25">
      <c r="A56" s="83" t="s">
        <v>22</v>
      </c>
      <c r="B56" s="84"/>
      <c r="C56" s="98"/>
      <c r="D56" s="112"/>
      <c r="F56" s="53" t="b">
        <f t="shared" ref="F56:F61" si="4">IF(OR(C56="&lt; 50",C56="50 - 300",C56="300 - 1000",C56="1000 - 5000",C56="5000 - 10000",C56="&gt; 10000"),TRUE,FALSE)</f>
        <v>0</v>
      </c>
      <c r="H56" s="55">
        <f t="shared" ref="H56:H60" si="5">COUNTIF(C56,"")</f>
        <v>1</v>
      </c>
    </row>
    <row r="57" spans="1:9" x14ac:dyDescent="0.25">
      <c r="A57" s="83" t="s">
        <v>23</v>
      </c>
      <c r="B57" s="84"/>
      <c r="C57" s="98"/>
      <c r="D57" s="112"/>
      <c r="F57" s="53" t="b">
        <f t="shared" si="4"/>
        <v>0</v>
      </c>
      <c r="H57" s="55">
        <f t="shared" si="5"/>
        <v>1</v>
      </c>
    </row>
    <row r="58" spans="1:9" x14ac:dyDescent="0.25">
      <c r="A58" s="83" t="s">
        <v>24</v>
      </c>
      <c r="B58" s="84"/>
      <c r="C58" s="98"/>
      <c r="D58" s="112"/>
      <c r="F58" s="53" t="b">
        <f t="shared" si="4"/>
        <v>0</v>
      </c>
      <c r="H58" s="55">
        <f t="shared" si="5"/>
        <v>1</v>
      </c>
    </row>
    <row r="59" spans="1:9" x14ac:dyDescent="0.25">
      <c r="A59" s="83" t="s">
        <v>25</v>
      </c>
      <c r="B59" s="84"/>
      <c r="C59" s="98"/>
      <c r="D59" s="112"/>
      <c r="F59" s="53" t="b">
        <f t="shared" si="4"/>
        <v>0</v>
      </c>
      <c r="H59" s="55">
        <f t="shared" si="5"/>
        <v>1</v>
      </c>
    </row>
    <row r="60" spans="1:9" x14ac:dyDescent="0.25">
      <c r="A60" s="83" t="s">
        <v>26</v>
      </c>
      <c r="B60" s="84"/>
      <c r="C60" s="98"/>
      <c r="D60" s="112"/>
      <c r="F60" s="53" t="b">
        <f t="shared" si="4"/>
        <v>0</v>
      </c>
      <c r="H60" s="55">
        <f t="shared" si="5"/>
        <v>1</v>
      </c>
    </row>
    <row r="61" spans="1:9" ht="15.75" thickBot="1" x14ac:dyDescent="0.3">
      <c r="A61" s="81" t="s">
        <v>27</v>
      </c>
      <c r="B61" s="82"/>
      <c r="C61" s="77"/>
      <c r="D61" s="78"/>
      <c r="F61" s="53" t="b">
        <f t="shared" si="4"/>
        <v>0</v>
      </c>
      <c r="H61" s="55">
        <f>COUNTIF(C61,"")</f>
        <v>1</v>
      </c>
    </row>
    <row r="62" spans="1:9" ht="15.75" thickBot="1" x14ac:dyDescent="0.3">
      <c r="A62" s="34"/>
      <c r="B62" s="34"/>
      <c r="C62" s="18"/>
      <c r="D62" s="18"/>
    </row>
    <row r="63" spans="1:9" ht="28.15" customHeight="1" thickBot="1" x14ac:dyDescent="0.3">
      <c r="A63" s="64" t="s">
        <v>38</v>
      </c>
      <c r="B63" s="65"/>
      <c r="C63" s="65"/>
      <c r="D63" s="66"/>
    </row>
    <row r="64" spans="1:9" ht="50.1" customHeight="1" x14ac:dyDescent="0.25">
      <c r="A64" s="107" t="s">
        <v>126</v>
      </c>
      <c r="B64" s="108"/>
      <c r="C64" s="75"/>
      <c r="D64" s="76"/>
      <c r="F64" s="53" t="b">
        <f>ISNUMBER(C64)</f>
        <v>0</v>
      </c>
      <c r="G64" s="53" t="b">
        <f>IF(AND(C64&gt;0,OR(B65=1,B66=1,B67=1,B68=1,B69=1,B70=1,B71=1),OR(B72=1,B73=1,B74=1,B75=1,B76=1,B77=1),OR(C78="Yes",C78="No")),TRUE,IF(C64=0,TRUE,FALSE))</f>
        <v>1</v>
      </c>
      <c r="H64" s="55">
        <f>COUNTIF(C64,"")</f>
        <v>1</v>
      </c>
    </row>
    <row r="65" spans="1:8" ht="14.25" customHeight="1" x14ac:dyDescent="0.25">
      <c r="A65" s="102" t="s">
        <v>41</v>
      </c>
      <c r="B65" s="35"/>
      <c r="C65" s="67" t="s">
        <v>13</v>
      </c>
      <c r="D65" s="68"/>
      <c r="F65" s="53" t="b">
        <f>IF(OR(B65="", B65=1,B65=2,B65=3),TRUE,FALSE)</f>
        <v>1</v>
      </c>
      <c r="H65" s="55">
        <f>COUNTIF(B65,"")</f>
        <v>1</v>
      </c>
    </row>
    <row r="66" spans="1:8" x14ac:dyDescent="0.25">
      <c r="A66" s="102"/>
      <c r="B66" s="35"/>
      <c r="C66" s="67" t="s">
        <v>14</v>
      </c>
      <c r="D66" s="68"/>
      <c r="F66" s="53" t="b">
        <f>IF(OR(B66="", B66=1,B66=2,B66=3),TRUE,FALSE)</f>
        <v>1</v>
      </c>
      <c r="H66" s="55">
        <f t="shared" ref="H66:H77" si="6">COUNTIF(B66,"")</f>
        <v>1</v>
      </c>
    </row>
    <row r="67" spans="1:8" x14ac:dyDescent="0.25">
      <c r="A67" s="102"/>
      <c r="B67" s="35"/>
      <c r="C67" s="67" t="s">
        <v>15</v>
      </c>
      <c r="D67" s="68"/>
      <c r="F67" s="53" t="b">
        <f t="shared" ref="F67:F77" si="7">IF(OR(B67="", B67=1,B67=2,B67=3),TRUE,FALSE)</f>
        <v>1</v>
      </c>
      <c r="H67" s="55">
        <f>COUNTIF(B67,"")</f>
        <v>1</v>
      </c>
    </row>
    <row r="68" spans="1:8" x14ac:dyDescent="0.25">
      <c r="A68" s="102"/>
      <c r="B68" s="35"/>
      <c r="C68" s="67" t="s">
        <v>19</v>
      </c>
      <c r="D68" s="68"/>
      <c r="F68" s="53" t="b">
        <f t="shared" si="7"/>
        <v>1</v>
      </c>
      <c r="H68" s="55">
        <f t="shared" si="6"/>
        <v>1</v>
      </c>
    </row>
    <row r="69" spans="1:8" x14ac:dyDescent="0.25">
      <c r="A69" s="102"/>
      <c r="B69" s="35"/>
      <c r="C69" s="67" t="s">
        <v>16</v>
      </c>
      <c r="D69" s="68"/>
      <c r="F69" s="53" t="b">
        <f t="shared" si="7"/>
        <v>1</v>
      </c>
      <c r="H69" s="55">
        <f t="shared" si="6"/>
        <v>1</v>
      </c>
    </row>
    <row r="70" spans="1:8" x14ac:dyDescent="0.25">
      <c r="A70" s="102"/>
      <c r="B70" s="35"/>
      <c r="C70" s="67" t="s">
        <v>17</v>
      </c>
      <c r="D70" s="68"/>
      <c r="F70" s="53" t="b">
        <f t="shared" si="7"/>
        <v>1</v>
      </c>
      <c r="H70" s="55">
        <f t="shared" si="6"/>
        <v>1</v>
      </c>
    </row>
    <row r="71" spans="1:8" x14ac:dyDescent="0.25">
      <c r="A71" s="102"/>
      <c r="B71" s="35"/>
      <c r="C71" s="67" t="s">
        <v>18</v>
      </c>
      <c r="D71" s="68"/>
      <c r="F71" s="53" t="b">
        <f t="shared" si="7"/>
        <v>1</v>
      </c>
      <c r="H71" s="55">
        <f t="shared" si="6"/>
        <v>1</v>
      </c>
    </row>
    <row r="72" spans="1:8" ht="27" customHeight="1" x14ac:dyDescent="0.25">
      <c r="A72" s="102" t="s">
        <v>42</v>
      </c>
      <c r="B72" s="35"/>
      <c r="C72" s="67" t="s">
        <v>47</v>
      </c>
      <c r="D72" s="68"/>
      <c r="F72" s="53" t="b">
        <f t="shared" si="7"/>
        <v>1</v>
      </c>
      <c r="H72" s="55">
        <f t="shared" si="6"/>
        <v>1</v>
      </c>
    </row>
    <row r="73" spans="1:8" ht="40.5" customHeight="1" x14ac:dyDescent="0.25">
      <c r="A73" s="102"/>
      <c r="B73" s="35"/>
      <c r="C73" s="67" t="s">
        <v>48</v>
      </c>
      <c r="D73" s="68"/>
      <c r="F73" s="53" t="b">
        <f t="shared" si="7"/>
        <v>1</v>
      </c>
      <c r="H73" s="55">
        <f t="shared" si="6"/>
        <v>1</v>
      </c>
    </row>
    <row r="74" spans="1:8" ht="27" customHeight="1" x14ac:dyDescent="0.25">
      <c r="A74" s="102"/>
      <c r="B74" s="35"/>
      <c r="C74" s="67" t="s">
        <v>49</v>
      </c>
      <c r="D74" s="68"/>
      <c r="F74" s="53" t="b">
        <f t="shared" si="7"/>
        <v>1</v>
      </c>
      <c r="H74" s="55">
        <f t="shared" si="6"/>
        <v>1</v>
      </c>
    </row>
    <row r="75" spans="1:8" ht="54" customHeight="1" x14ac:dyDescent="0.25">
      <c r="A75" s="102"/>
      <c r="B75" s="35"/>
      <c r="C75" s="67" t="s">
        <v>50</v>
      </c>
      <c r="D75" s="68"/>
      <c r="F75" s="53" t="b">
        <f t="shared" si="7"/>
        <v>1</v>
      </c>
      <c r="H75" s="55">
        <f t="shared" si="6"/>
        <v>1</v>
      </c>
    </row>
    <row r="76" spans="1:8" ht="40.5" customHeight="1" x14ac:dyDescent="0.25">
      <c r="A76" s="102"/>
      <c r="B76" s="35"/>
      <c r="C76" s="67" t="s">
        <v>56</v>
      </c>
      <c r="D76" s="68"/>
      <c r="F76" s="53" t="b">
        <f t="shared" si="7"/>
        <v>1</v>
      </c>
      <c r="H76" s="55">
        <f t="shared" si="6"/>
        <v>1</v>
      </c>
    </row>
    <row r="77" spans="1:8" x14ac:dyDescent="0.25">
      <c r="A77" s="102"/>
      <c r="B77" s="35"/>
      <c r="C77" s="67" t="s">
        <v>51</v>
      </c>
      <c r="D77" s="68"/>
      <c r="F77" s="53" t="b">
        <f t="shared" si="7"/>
        <v>1</v>
      </c>
      <c r="H77" s="55">
        <f t="shared" si="6"/>
        <v>1</v>
      </c>
    </row>
    <row r="78" spans="1:8" ht="49.9" customHeight="1" x14ac:dyDescent="0.25">
      <c r="A78" s="102" t="s">
        <v>43</v>
      </c>
      <c r="B78" s="67"/>
      <c r="C78" s="113"/>
      <c r="D78" s="114"/>
      <c r="F78" s="53" t="b">
        <f>IF(OR(C78="Yes",C78="No",C78=""),TRUE,FALSE)</f>
        <v>1</v>
      </c>
      <c r="H78" s="55">
        <f>COUNTIF(C78,"")</f>
        <v>1</v>
      </c>
    </row>
    <row r="79" spans="1:8" ht="49.9" customHeight="1" thickBot="1" x14ac:dyDescent="0.3">
      <c r="A79" s="69" t="s">
        <v>127</v>
      </c>
      <c r="B79" s="70"/>
      <c r="C79" s="62"/>
      <c r="D79" s="63"/>
      <c r="F79" s="53" t="b">
        <f>IF(OR(C79="English",C79="The language(s) of the home Member State",C79="Any of the two options above at the clients' discretion (i.e. complaints may be filled either in English or in the language(s) of the home member state",C79="other",C79=""),TRUE,FALSE)</f>
        <v>1</v>
      </c>
      <c r="G79" s="53" t="b">
        <f>IF(AND(C78="No",C79=""),FALSE,TRUE)</f>
        <v>1</v>
      </c>
      <c r="H79" s="55">
        <f>COUNTIF(C79,"")</f>
        <v>1</v>
      </c>
    </row>
    <row r="81" spans="2:9" x14ac:dyDescent="0.25">
      <c r="B81" s="16" t="s">
        <v>88</v>
      </c>
      <c r="H81" s="55">
        <f>SUM(H6:H79)</f>
        <v>37</v>
      </c>
      <c r="I81" s="55">
        <f>SUM(I6:I79)</f>
        <v>28</v>
      </c>
    </row>
    <row r="82" spans="2:9" x14ac:dyDescent="0.25">
      <c r="B82" s="46" t="b">
        <f>IF(H82=65,TRUE,IF(OR(ISBLANK(B6),ISBLANK(B7),ISBLANK(B13),ISBLANK(B23),ISBLANK(B30),ISBLANK(B37),ISBLANK(B44),ISBLANK(C23),ISBLANK(C24),ISBLANK(C25),ISBLANK(C26),ISBLANK(C27),ISBLANK(C28),ISBLANK(C29),ISBLANK(C30),ISBLANK(C31),ISBLANK(C32),ISBLANK(C33),ISBLANK(C34),ISBLANK(C35),ISBLANK(C36),ISBLANK(C37),ISBLANK(C38),ISBLANK(C39),ISBLANK(C40),ISBLANK(C41),ISBLANK(C42),ISBLANK(C43),ISBLANK(C44),ISBLANK(C45),ISBLANK(C46),ISBLANK(C47),ISBLANK(C48),ISBLANK(C49),ISBLANK(C50),ISBLANK(C55),ISBLANK(C56),ISBLANK(C57),ISBLANK(C58),ISBLANK(C59),ISBLANK(C60),ISBLANK(C61),ISBLANK(C64),F3=FALSE,G3=FALSE),FALSE,TRUE))</f>
        <v>1</v>
      </c>
      <c r="H82" s="56">
        <f>H81+I81</f>
        <v>65</v>
      </c>
    </row>
  </sheetData>
  <sheetProtection algorithmName="SHA-512" hashValue="gU2CUbvZcOYci226iIObScnUHHBmCmXgEBhhKZaAlhAsL8JL8nCFqmmTwt84rhLC4c+P1JTg4uCpmXqRRfxGxQ==" saltValue="3poEW47mOF86VP9xEZcAhA==" spinCount="100000" sheet="1" objects="1" scenarios="1"/>
  <mergeCells count="65">
    <mergeCell ref="A78:B78"/>
    <mergeCell ref="C78:D78"/>
    <mergeCell ref="A79:B79"/>
    <mergeCell ref="C79:D79"/>
    <mergeCell ref="C69:D69"/>
    <mergeCell ref="C70:D70"/>
    <mergeCell ref="C71:D71"/>
    <mergeCell ref="A72:A77"/>
    <mergeCell ref="C72:D72"/>
    <mergeCell ref="C73:D73"/>
    <mergeCell ref="C74:D74"/>
    <mergeCell ref="C75:D75"/>
    <mergeCell ref="C76:D76"/>
    <mergeCell ref="C77:D77"/>
    <mergeCell ref="A65:A71"/>
    <mergeCell ref="C65:D65"/>
    <mergeCell ref="C66:D66"/>
    <mergeCell ref="C67:D67"/>
    <mergeCell ref="C68:D68"/>
    <mergeCell ref="A58:B58"/>
    <mergeCell ref="C58:D58"/>
    <mergeCell ref="A59:B59"/>
    <mergeCell ref="C59:D59"/>
    <mergeCell ref="A60:B60"/>
    <mergeCell ref="C60:D60"/>
    <mergeCell ref="A61:B61"/>
    <mergeCell ref="C61:D61"/>
    <mergeCell ref="A63:D63"/>
    <mergeCell ref="A64:B64"/>
    <mergeCell ref="C64:D64"/>
    <mergeCell ref="A55:B55"/>
    <mergeCell ref="C55:D55"/>
    <mergeCell ref="A56:B56"/>
    <mergeCell ref="C56:D56"/>
    <mergeCell ref="A57:B57"/>
    <mergeCell ref="C57:D57"/>
    <mergeCell ref="A53:B53"/>
    <mergeCell ref="C53:D54"/>
    <mergeCell ref="A54:B54"/>
    <mergeCell ref="A21:D21"/>
    <mergeCell ref="C22:D22"/>
    <mergeCell ref="A23:A29"/>
    <mergeCell ref="B23:B29"/>
    <mergeCell ref="A30:A36"/>
    <mergeCell ref="B30:B36"/>
    <mergeCell ref="A37:A43"/>
    <mergeCell ref="B37:B43"/>
    <mergeCell ref="A44:A50"/>
    <mergeCell ref="B44:B50"/>
    <mergeCell ref="A52:D52"/>
    <mergeCell ref="B13:D13"/>
    <mergeCell ref="A14:A19"/>
    <mergeCell ref="B14:D14"/>
    <mergeCell ref="B15:D15"/>
    <mergeCell ref="B16:D16"/>
    <mergeCell ref="B17:D17"/>
    <mergeCell ref="B18:D18"/>
    <mergeCell ref="B19:D19"/>
    <mergeCell ref="A1:D1"/>
    <mergeCell ref="A12:D12"/>
    <mergeCell ref="B3:D3"/>
    <mergeCell ref="A5:B5"/>
    <mergeCell ref="B6:D6"/>
    <mergeCell ref="B7:D7"/>
    <mergeCell ref="B8:D8"/>
  </mergeCells>
  <conditionalFormatting sqref="B82">
    <cfRule type="cellIs" dxfId="118" priority="1" operator="equal">
      <formula>TRUE</formula>
    </cfRule>
    <cfRule type="cellIs" dxfId="117" priority="2" operator="equal">
      <formula>"TRUE"</formula>
    </cfRule>
    <cfRule type="cellIs" dxfId="116" priority="3" operator="equal">
      <formula>"FALSE"</formula>
    </cfRule>
  </conditionalFormatting>
  <dataValidations count="8">
    <dataValidation type="list" allowBlank="1" showInputMessage="1" showErrorMessage="1" sqref="B23 B44 B37 B30 C55:C61">
      <formula1>"&lt; 50, 50 - 300, 300 - 1000, 1000 - 5000, 5000 - 10000, &gt; 10000"</formula1>
    </dataValidation>
    <dataValidation type="list" allowBlank="1" showInputMessage="1" showErrorMessage="1" sqref="B7:D8 B13:D13 C78">
      <formula1>"Yes, No"</formula1>
    </dataValidation>
    <dataValidation type="list" allowBlank="1" showInputMessage="1" showErrorMessage="1" sqref="B14:D19">
      <formula1>"specific website, specific marketing material, use of the language of a host MS (if different from the one(s) from your home MS), telephone calls, tied agents in the host MS, roadshows"</formula1>
    </dataValidation>
    <dataValidation type="list" allowBlank="1" showInputMessage="1" showErrorMessage="1" sqref="C79">
      <formula1>"English, The language(s) of the home Member State, Any of the two options above at the clients' discretion (i.e. complaints may be filled either in English or in the language(s) of the home member state, other"</formula1>
    </dataValidation>
    <dataValidation type="list" allowBlank="1" showInputMessage="1" showErrorMessage="1" sqref="C23:C50">
      <formula1>"X, N/A"</formula1>
    </dataValidation>
    <dataValidation type="decimal" allowBlank="1" showInputMessage="1" showErrorMessage="1" sqref="B6:D6">
      <formula1>-9999999999999990000</formula1>
      <formula2>9999999999999990000</formula2>
    </dataValidation>
    <dataValidation type="whole" operator="greaterThanOrEqual" allowBlank="1" showInputMessage="1" showErrorMessage="1" sqref="C64:D64">
      <formula1>0</formula1>
    </dataValidation>
    <dataValidation type="whole" allowBlank="1" showInputMessage="1" showErrorMessage="1" sqref="B65:B77">
      <formula1>1</formula1>
      <formula2>3</formula2>
    </dataValidation>
  </dataValidations>
  <pageMargins left="0.7" right="0.7" top="0.75" bottom="0.75" header="0.3" footer="0.3"/>
  <pageSetup paperSize="9" scale="71" fitToHeight="0" orientation="portrait" horizontalDpi="300" verticalDpi="300" r:id="rId1"/>
  <rowBreaks count="1" manualBreakCount="1">
    <brk id="51" max="3"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82"/>
  <sheetViews>
    <sheetView zoomScaleNormal="100" zoomScaleSheetLayoutView="100" workbookViewId="0">
      <selection sqref="A1:D1"/>
    </sheetView>
  </sheetViews>
  <sheetFormatPr defaultRowHeight="15" x14ac:dyDescent="0.25"/>
  <cols>
    <col min="1" max="1" width="48.7109375" style="4" customWidth="1"/>
    <col min="2" max="4" width="25.5703125" style="4" customWidth="1"/>
    <col min="5" max="10" width="9.140625" style="53"/>
    <col min="11" max="16384" width="9.140625" style="4"/>
  </cols>
  <sheetData>
    <row r="1" spans="1:8" ht="16.5" thickBot="1" x14ac:dyDescent="0.3">
      <c r="A1" s="58" t="s">
        <v>44</v>
      </c>
      <c r="B1" s="121"/>
      <c r="C1" s="121"/>
      <c r="D1" s="59"/>
    </row>
    <row r="2" spans="1:8" ht="15.75" thickBot="1" x14ac:dyDescent="0.3">
      <c r="A2" s="18"/>
      <c r="B2" s="18"/>
      <c r="C2" s="18"/>
      <c r="D2" s="18"/>
    </row>
    <row r="3" spans="1:8" ht="15.75" thickBot="1" x14ac:dyDescent="0.3">
      <c r="A3" s="19" t="s">
        <v>31</v>
      </c>
      <c r="B3" s="132" t="s">
        <v>59</v>
      </c>
      <c r="C3" s="133"/>
      <c r="D3" s="134"/>
      <c r="F3" s="54" t="b">
        <f>IF(ISNA(MATCH(FALSE,F5:F79,0)),TRUE,FALSE)</f>
        <v>0</v>
      </c>
      <c r="G3" s="54" t="b">
        <f>IF(ISNA(MATCH(FALSE,G5:G79,0)),TRUE,FALSE)</f>
        <v>0</v>
      </c>
    </row>
    <row r="4" spans="1:8" ht="15.75" thickBot="1" x14ac:dyDescent="0.3">
      <c r="A4" s="18"/>
      <c r="B4" s="18"/>
      <c r="C4" s="18"/>
      <c r="D4" s="18"/>
    </row>
    <row r="5" spans="1:8" ht="30" customHeight="1" thickBot="1" x14ac:dyDescent="0.3">
      <c r="A5" s="87" t="s">
        <v>32</v>
      </c>
      <c r="B5" s="88"/>
      <c r="C5" s="20"/>
      <c r="D5" s="21"/>
    </row>
    <row r="6" spans="1:8" ht="51.95" customHeight="1" x14ac:dyDescent="0.25">
      <c r="A6" s="22" t="s">
        <v>52</v>
      </c>
      <c r="B6" s="135"/>
      <c r="C6" s="136"/>
      <c r="D6" s="137"/>
      <c r="F6" s="53" t="b">
        <f>ISNUMBER(B6)</f>
        <v>0</v>
      </c>
      <c r="H6" s="55">
        <f>COUNTIF(B6,"")</f>
        <v>1</v>
      </c>
    </row>
    <row r="7" spans="1:8" ht="51.95" customHeight="1" x14ac:dyDescent="0.25">
      <c r="A7" s="23" t="s">
        <v>54</v>
      </c>
      <c r="B7" s="122"/>
      <c r="C7" s="123"/>
      <c r="D7" s="124"/>
      <c r="F7" s="53" t="b">
        <f>IF(OR(B7="Yes",B7="No"),TRUE,FALSE)</f>
        <v>0</v>
      </c>
      <c r="H7" s="55">
        <f>COUNTIF(B7,"")</f>
        <v>1</v>
      </c>
    </row>
    <row r="8" spans="1:8" ht="79.150000000000006" customHeight="1" thickBot="1" x14ac:dyDescent="0.3">
      <c r="A8" s="24" t="s">
        <v>124</v>
      </c>
      <c r="B8" s="125"/>
      <c r="C8" s="126"/>
      <c r="D8" s="127"/>
      <c r="F8" s="53" t="b">
        <f>IF(OR(B8="Yes",B8="No",B8=""),TRUE,FALSE)</f>
        <v>1</v>
      </c>
      <c r="G8" s="53" t="b">
        <f>IF(AND(B7="Yes",OR(B8="Yes",B8="No")),TRUE,IF(B7="No",TRUE,FALSE))</f>
        <v>0</v>
      </c>
      <c r="H8" s="55">
        <f>COUNTIF(B8,"")</f>
        <v>1</v>
      </c>
    </row>
    <row r="9" spans="1:8" x14ac:dyDescent="0.25">
      <c r="A9" s="25" t="s">
        <v>39</v>
      </c>
      <c r="B9" s="18"/>
      <c r="C9" s="18"/>
      <c r="D9" s="18"/>
    </row>
    <row r="10" spans="1:8" x14ac:dyDescent="0.25">
      <c r="A10" s="26" t="s">
        <v>55</v>
      </c>
      <c r="B10" s="18"/>
      <c r="C10" s="18"/>
      <c r="D10" s="18"/>
    </row>
    <row r="11" spans="1:8" ht="15.75" thickBot="1" x14ac:dyDescent="0.3">
      <c r="A11" s="18"/>
      <c r="B11" s="18"/>
      <c r="C11" s="18"/>
      <c r="D11" s="18"/>
    </row>
    <row r="12" spans="1:8" ht="30" customHeight="1" thickBot="1" x14ac:dyDescent="0.3">
      <c r="A12" s="128" t="s">
        <v>10</v>
      </c>
      <c r="B12" s="129"/>
      <c r="C12" s="130"/>
      <c r="D12" s="131"/>
    </row>
    <row r="13" spans="1:8" ht="85.5" x14ac:dyDescent="0.25">
      <c r="A13" s="37" t="s">
        <v>53</v>
      </c>
      <c r="B13" s="92"/>
      <c r="C13" s="93"/>
      <c r="D13" s="94"/>
      <c r="F13" s="53" t="b">
        <f>IF(OR(B13="Yes",B13="No"),TRUE,FALSE)</f>
        <v>0</v>
      </c>
      <c r="H13" s="55">
        <f>COUNTIF(B13,"")</f>
        <v>1</v>
      </c>
    </row>
    <row r="14" spans="1:8" ht="15" customHeight="1" x14ac:dyDescent="0.25">
      <c r="A14" s="102" t="s">
        <v>125</v>
      </c>
      <c r="B14" s="103"/>
      <c r="C14" s="104"/>
      <c r="D14" s="105"/>
      <c r="F14" s="53" t="b">
        <f>IF(OR(B14="specific website",B14="specific marketing material",B14="use of the language of a host MS (if different from the one(s) from your home MS)",B14="telephone calls",B14="tied agents in the host MS",B14="roadshows",B14=""),TRUE,FALSE)</f>
        <v>1</v>
      </c>
      <c r="H14" s="55">
        <f>COUNTIF(B14,"")</f>
        <v>1</v>
      </c>
    </row>
    <row r="15" spans="1:8" x14ac:dyDescent="0.25">
      <c r="A15" s="102"/>
      <c r="B15" s="103"/>
      <c r="C15" s="104"/>
      <c r="D15" s="105"/>
      <c r="F15" s="53" t="b">
        <f t="shared" ref="F15:F19" si="0">IF(OR(B15="specific website",B15="specific marketing material",B15="use of the language of a host MS (if different from the one(s) from your home MS)",B15="telephone calls",B15="tied agents in the host MS",B15="roadshows",B15=""),TRUE,FALSE)</f>
        <v>1</v>
      </c>
      <c r="H15" s="55">
        <f>COUNTIF(B15,"")</f>
        <v>1</v>
      </c>
    </row>
    <row r="16" spans="1:8" x14ac:dyDescent="0.25">
      <c r="A16" s="102"/>
      <c r="B16" s="103"/>
      <c r="C16" s="104"/>
      <c r="D16" s="105"/>
      <c r="F16" s="53" t="b">
        <f t="shared" si="0"/>
        <v>1</v>
      </c>
      <c r="H16" s="55">
        <f t="shared" ref="H16:H19" si="1">COUNTIF(B16,"")</f>
        <v>1</v>
      </c>
    </row>
    <row r="17" spans="1:9" x14ac:dyDescent="0.25">
      <c r="A17" s="102"/>
      <c r="B17" s="103"/>
      <c r="C17" s="104"/>
      <c r="D17" s="105"/>
      <c r="F17" s="53" t="b">
        <f t="shared" si="0"/>
        <v>1</v>
      </c>
      <c r="H17" s="55">
        <f t="shared" si="1"/>
        <v>1</v>
      </c>
    </row>
    <row r="18" spans="1:9" x14ac:dyDescent="0.25">
      <c r="A18" s="102"/>
      <c r="B18" s="103"/>
      <c r="C18" s="104"/>
      <c r="D18" s="105"/>
      <c r="F18" s="53" t="b">
        <f t="shared" si="0"/>
        <v>1</v>
      </c>
      <c r="H18" s="55">
        <f t="shared" si="1"/>
        <v>1</v>
      </c>
    </row>
    <row r="19" spans="1:9" ht="15.75" thickBot="1" x14ac:dyDescent="0.3">
      <c r="A19" s="69"/>
      <c r="B19" s="95"/>
      <c r="C19" s="96"/>
      <c r="D19" s="97"/>
      <c r="F19" s="53" t="b">
        <f t="shared" si="0"/>
        <v>1</v>
      </c>
      <c r="G19" s="53" t="b">
        <f>IF(AND(B13="Yes",B14="",B15="",B16="",B17="",B18="",B19=""),FALSE,TRUE)</f>
        <v>1</v>
      </c>
      <c r="H19" s="55">
        <f t="shared" si="1"/>
        <v>1</v>
      </c>
    </row>
    <row r="20" spans="1:9" ht="15.75" thickBot="1" x14ac:dyDescent="0.3">
      <c r="A20" s="18"/>
      <c r="B20" s="18"/>
      <c r="C20" s="18"/>
      <c r="D20" s="18"/>
    </row>
    <row r="21" spans="1:9" ht="27" customHeight="1" thickBot="1" x14ac:dyDescent="0.3">
      <c r="A21" s="87" t="s">
        <v>33</v>
      </c>
      <c r="B21" s="88"/>
      <c r="C21" s="89"/>
      <c r="D21" s="90"/>
    </row>
    <row r="22" spans="1:9" ht="27" customHeight="1" thickBot="1" x14ac:dyDescent="0.3">
      <c r="A22" s="28" t="s">
        <v>34</v>
      </c>
      <c r="B22" s="29" t="s">
        <v>45</v>
      </c>
      <c r="C22" s="99" t="s">
        <v>11</v>
      </c>
      <c r="D22" s="100"/>
    </row>
    <row r="23" spans="1:9" x14ac:dyDescent="0.25">
      <c r="A23" s="91" t="s">
        <v>12</v>
      </c>
      <c r="B23" s="101"/>
      <c r="C23" s="38"/>
      <c r="D23" s="30" t="s">
        <v>13</v>
      </c>
      <c r="F23" s="53" t="b">
        <f>IF(OR(B23="&lt; 50",B23="50 - 300",B23="300 - 1000",B23="1000 - 5000",B23="5000 - 10000",B23="&gt; 10000"),TRUE,FALSE)</f>
        <v>0</v>
      </c>
      <c r="G23" s="53" t="b">
        <f>IF(OR(C23="X",C23="N/A"),TRUE,FALSE)</f>
        <v>0</v>
      </c>
      <c r="H23" s="55">
        <f>COUNTIF(B23,"")</f>
        <v>1</v>
      </c>
      <c r="I23" s="55">
        <f>COUNTIF(C23,"")</f>
        <v>1</v>
      </c>
    </row>
    <row r="24" spans="1:9" x14ac:dyDescent="0.25">
      <c r="A24" s="86"/>
      <c r="B24" s="98"/>
      <c r="C24" s="39"/>
      <c r="D24" s="36" t="s">
        <v>14</v>
      </c>
      <c r="G24" s="53" t="b">
        <f t="shared" ref="G24:G50" si="2">IF(OR(C24="X",C24="N/A"),TRUE,FALSE)</f>
        <v>0</v>
      </c>
      <c r="I24" s="55">
        <f t="shared" ref="I24:I50" si="3">COUNTIF(C24,"")</f>
        <v>1</v>
      </c>
    </row>
    <row r="25" spans="1:9" x14ac:dyDescent="0.25">
      <c r="A25" s="86"/>
      <c r="B25" s="98"/>
      <c r="C25" s="39"/>
      <c r="D25" s="36" t="s">
        <v>15</v>
      </c>
      <c r="G25" s="53" t="b">
        <f t="shared" si="2"/>
        <v>0</v>
      </c>
      <c r="I25" s="55">
        <f t="shared" si="3"/>
        <v>1</v>
      </c>
    </row>
    <row r="26" spans="1:9" ht="14.25" customHeight="1" x14ac:dyDescent="0.25">
      <c r="A26" s="86"/>
      <c r="B26" s="98"/>
      <c r="C26" s="39"/>
      <c r="D26" s="36" t="s">
        <v>19</v>
      </c>
      <c r="G26" s="53" t="b">
        <f t="shared" si="2"/>
        <v>0</v>
      </c>
      <c r="I26" s="55">
        <f t="shared" si="3"/>
        <v>1</v>
      </c>
    </row>
    <row r="27" spans="1:9" x14ac:dyDescent="0.25">
      <c r="A27" s="86"/>
      <c r="B27" s="98"/>
      <c r="C27" s="39"/>
      <c r="D27" s="36" t="s">
        <v>16</v>
      </c>
      <c r="G27" s="53" t="b">
        <f t="shared" si="2"/>
        <v>0</v>
      </c>
      <c r="I27" s="55">
        <f>COUNTIF(C27,"")</f>
        <v>1</v>
      </c>
    </row>
    <row r="28" spans="1:9" x14ac:dyDescent="0.25">
      <c r="A28" s="86"/>
      <c r="B28" s="98"/>
      <c r="C28" s="39"/>
      <c r="D28" s="36" t="s">
        <v>17</v>
      </c>
      <c r="G28" s="53" t="b">
        <f t="shared" si="2"/>
        <v>0</v>
      </c>
      <c r="I28" s="55">
        <f t="shared" si="3"/>
        <v>1</v>
      </c>
    </row>
    <row r="29" spans="1:9" x14ac:dyDescent="0.25">
      <c r="A29" s="86"/>
      <c r="B29" s="98"/>
      <c r="C29" s="39"/>
      <c r="D29" s="36" t="s">
        <v>18</v>
      </c>
      <c r="G29" s="53" t="b">
        <f t="shared" si="2"/>
        <v>0</v>
      </c>
      <c r="I29" s="55">
        <f t="shared" si="3"/>
        <v>1</v>
      </c>
    </row>
    <row r="30" spans="1:9" x14ac:dyDescent="0.25">
      <c r="A30" s="85" t="s">
        <v>9</v>
      </c>
      <c r="B30" s="98"/>
      <c r="C30" s="39"/>
      <c r="D30" s="36" t="s">
        <v>13</v>
      </c>
      <c r="F30" s="53" t="b">
        <f>IF(OR(B30="&lt; 50",B30="50 - 300",B30="300 - 1000",B30="1000 - 5000",B30="5000 - 10000",B30="&gt; 10000"),TRUE,FALSE)</f>
        <v>0</v>
      </c>
      <c r="G30" s="53" t="b">
        <f t="shared" si="2"/>
        <v>0</v>
      </c>
      <c r="H30" s="55">
        <f>COUNTIF(B30,"")</f>
        <v>1</v>
      </c>
      <c r="I30" s="55">
        <f t="shared" si="3"/>
        <v>1</v>
      </c>
    </row>
    <row r="31" spans="1:9" x14ac:dyDescent="0.25">
      <c r="A31" s="86"/>
      <c r="B31" s="98"/>
      <c r="C31" s="39"/>
      <c r="D31" s="36" t="s">
        <v>14</v>
      </c>
      <c r="G31" s="53" t="b">
        <f t="shared" si="2"/>
        <v>0</v>
      </c>
      <c r="I31" s="55">
        <f t="shared" si="3"/>
        <v>1</v>
      </c>
    </row>
    <row r="32" spans="1:9" x14ac:dyDescent="0.25">
      <c r="A32" s="86"/>
      <c r="B32" s="98"/>
      <c r="C32" s="39"/>
      <c r="D32" s="36" t="s">
        <v>15</v>
      </c>
      <c r="G32" s="53" t="b">
        <f t="shared" si="2"/>
        <v>0</v>
      </c>
      <c r="I32" s="55">
        <f t="shared" si="3"/>
        <v>1</v>
      </c>
    </row>
    <row r="33" spans="1:9" ht="14.25" customHeight="1" x14ac:dyDescent="0.25">
      <c r="A33" s="86"/>
      <c r="B33" s="98"/>
      <c r="C33" s="39"/>
      <c r="D33" s="36" t="s">
        <v>19</v>
      </c>
      <c r="G33" s="53" t="b">
        <f t="shared" si="2"/>
        <v>0</v>
      </c>
      <c r="I33" s="55">
        <f t="shared" si="3"/>
        <v>1</v>
      </c>
    </row>
    <row r="34" spans="1:9" x14ac:dyDescent="0.25">
      <c r="A34" s="86"/>
      <c r="B34" s="98"/>
      <c r="C34" s="39"/>
      <c r="D34" s="36" t="s">
        <v>16</v>
      </c>
      <c r="G34" s="53" t="b">
        <f t="shared" si="2"/>
        <v>0</v>
      </c>
      <c r="I34" s="55">
        <f t="shared" si="3"/>
        <v>1</v>
      </c>
    </row>
    <row r="35" spans="1:9" x14ac:dyDescent="0.25">
      <c r="A35" s="86"/>
      <c r="B35" s="98"/>
      <c r="C35" s="39"/>
      <c r="D35" s="36" t="s">
        <v>17</v>
      </c>
      <c r="G35" s="53" t="b">
        <f t="shared" si="2"/>
        <v>0</v>
      </c>
      <c r="I35" s="55">
        <f>COUNTIF(C35,"")</f>
        <v>1</v>
      </c>
    </row>
    <row r="36" spans="1:9" x14ac:dyDescent="0.25">
      <c r="A36" s="86"/>
      <c r="B36" s="98"/>
      <c r="C36" s="39"/>
      <c r="D36" s="36" t="s">
        <v>18</v>
      </c>
      <c r="G36" s="53" t="b">
        <f t="shared" si="2"/>
        <v>0</v>
      </c>
      <c r="I36" s="55">
        <f t="shared" si="3"/>
        <v>1</v>
      </c>
    </row>
    <row r="37" spans="1:9" x14ac:dyDescent="0.25">
      <c r="A37" s="85" t="s">
        <v>8</v>
      </c>
      <c r="B37" s="98"/>
      <c r="C37" s="39"/>
      <c r="D37" s="36" t="s">
        <v>13</v>
      </c>
      <c r="F37" s="53" t="b">
        <f>IF(OR(B37="&lt; 50",B37="50 - 300",B37="300 - 1000",B37="1000 - 5000",B37="5000 - 10000",B37="&gt; 10000"),TRUE,FALSE)</f>
        <v>0</v>
      </c>
      <c r="G37" s="53" t="b">
        <f t="shared" si="2"/>
        <v>0</v>
      </c>
      <c r="H37" s="55">
        <f>COUNTIF(B37,"")</f>
        <v>1</v>
      </c>
      <c r="I37" s="55">
        <f t="shared" si="3"/>
        <v>1</v>
      </c>
    </row>
    <row r="38" spans="1:9" x14ac:dyDescent="0.25">
      <c r="A38" s="86"/>
      <c r="B38" s="98"/>
      <c r="C38" s="39"/>
      <c r="D38" s="36" t="s">
        <v>14</v>
      </c>
      <c r="G38" s="53" t="b">
        <f t="shared" si="2"/>
        <v>0</v>
      </c>
      <c r="I38" s="55">
        <f t="shared" si="3"/>
        <v>1</v>
      </c>
    </row>
    <row r="39" spans="1:9" x14ac:dyDescent="0.25">
      <c r="A39" s="86"/>
      <c r="B39" s="98"/>
      <c r="C39" s="39"/>
      <c r="D39" s="36" t="s">
        <v>15</v>
      </c>
      <c r="G39" s="53" t="b">
        <f t="shared" si="2"/>
        <v>0</v>
      </c>
      <c r="I39" s="55">
        <f t="shared" si="3"/>
        <v>1</v>
      </c>
    </row>
    <row r="40" spans="1:9" ht="14.25" customHeight="1" x14ac:dyDescent="0.25">
      <c r="A40" s="86"/>
      <c r="B40" s="98"/>
      <c r="C40" s="39"/>
      <c r="D40" s="36" t="s">
        <v>19</v>
      </c>
      <c r="G40" s="53" t="b">
        <f t="shared" si="2"/>
        <v>0</v>
      </c>
      <c r="I40" s="55">
        <f t="shared" si="3"/>
        <v>1</v>
      </c>
    </row>
    <row r="41" spans="1:9" x14ac:dyDescent="0.25">
      <c r="A41" s="86"/>
      <c r="B41" s="98"/>
      <c r="C41" s="39"/>
      <c r="D41" s="36" t="s">
        <v>16</v>
      </c>
      <c r="G41" s="53" t="b">
        <f t="shared" si="2"/>
        <v>0</v>
      </c>
      <c r="I41" s="55">
        <f>COUNTIF(C41,"")</f>
        <v>1</v>
      </c>
    </row>
    <row r="42" spans="1:9" x14ac:dyDescent="0.25">
      <c r="A42" s="86"/>
      <c r="B42" s="98"/>
      <c r="C42" s="39"/>
      <c r="D42" s="36" t="s">
        <v>17</v>
      </c>
      <c r="G42" s="53" t="b">
        <f t="shared" si="2"/>
        <v>0</v>
      </c>
      <c r="I42" s="55">
        <f t="shared" si="3"/>
        <v>1</v>
      </c>
    </row>
    <row r="43" spans="1:9" x14ac:dyDescent="0.25">
      <c r="A43" s="86"/>
      <c r="B43" s="98"/>
      <c r="C43" s="39"/>
      <c r="D43" s="36" t="s">
        <v>18</v>
      </c>
      <c r="G43" s="53" t="b">
        <f t="shared" si="2"/>
        <v>0</v>
      </c>
      <c r="I43" s="55">
        <f t="shared" si="3"/>
        <v>1</v>
      </c>
    </row>
    <row r="44" spans="1:9" x14ac:dyDescent="0.25">
      <c r="A44" s="85" t="s">
        <v>20</v>
      </c>
      <c r="B44" s="98"/>
      <c r="C44" s="39"/>
      <c r="D44" s="36" t="s">
        <v>13</v>
      </c>
      <c r="F44" s="53" t="b">
        <f>IF(OR(B44="&lt; 50",B44="50 - 300",B44="300 - 1000",B44="1000 - 5000",B44="5000 - 10000",B44="&gt; 10000"),TRUE,FALSE)</f>
        <v>0</v>
      </c>
      <c r="G44" s="53" t="b">
        <f t="shared" si="2"/>
        <v>0</v>
      </c>
      <c r="H44" s="55">
        <f>COUNTIF(B44,"")</f>
        <v>1</v>
      </c>
      <c r="I44" s="55">
        <f t="shared" si="3"/>
        <v>1</v>
      </c>
    </row>
    <row r="45" spans="1:9" x14ac:dyDescent="0.25">
      <c r="A45" s="86"/>
      <c r="B45" s="98"/>
      <c r="C45" s="39"/>
      <c r="D45" s="36" t="s">
        <v>14</v>
      </c>
      <c r="G45" s="53" t="b">
        <f t="shared" si="2"/>
        <v>0</v>
      </c>
      <c r="I45" s="55">
        <f t="shared" si="3"/>
        <v>1</v>
      </c>
    </row>
    <row r="46" spans="1:9" x14ac:dyDescent="0.25">
      <c r="A46" s="86"/>
      <c r="B46" s="98"/>
      <c r="C46" s="39"/>
      <c r="D46" s="36" t="s">
        <v>15</v>
      </c>
      <c r="G46" s="53" t="b">
        <f t="shared" si="2"/>
        <v>0</v>
      </c>
      <c r="I46" s="55">
        <f t="shared" si="3"/>
        <v>1</v>
      </c>
    </row>
    <row r="47" spans="1:9" ht="14.25" customHeight="1" x14ac:dyDescent="0.25">
      <c r="A47" s="86"/>
      <c r="B47" s="98"/>
      <c r="C47" s="39"/>
      <c r="D47" s="36" t="s">
        <v>19</v>
      </c>
      <c r="G47" s="53" t="b">
        <f t="shared" si="2"/>
        <v>0</v>
      </c>
      <c r="I47" s="55">
        <f t="shared" si="3"/>
        <v>1</v>
      </c>
    </row>
    <row r="48" spans="1:9" x14ac:dyDescent="0.25">
      <c r="A48" s="86"/>
      <c r="B48" s="98"/>
      <c r="C48" s="39"/>
      <c r="D48" s="36" t="s">
        <v>16</v>
      </c>
      <c r="G48" s="53" t="b">
        <f t="shared" si="2"/>
        <v>0</v>
      </c>
      <c r="I48" s="55">
        <f t="shared" si="3"/>
        <v>1</v>
      </c>
    </row>
    <row r="49" spans="1:9" x14ac:dyDescent="0.25">
      <c r="A49" s="86"/>
      <c r="B49" s="98"/>
      <c r="C49" s="39"/>
      <c r="D49" s="36" t="s">
        <v>17</v>
      </c>
      <c r="G49" s="53" t="b">
        <f t="shared" si="2"/>
        <v>0</v>
      </c>
      <c r="I49" s="55">
        <f t="shared" si="3"/>
        <v>1</v>
      </c>
    </row>
    <row r="50" spans="1:9" ht="15.75" thickBot="1" x14ac:dyDescent="0.3">
      <c r="A50" s="106"/>
      <c r="B50" s="77"/>
      <c r="C50" s="40"/>
      <c r="D50" s="32" t="s">
        <v>18</v>
      </c>
      <c r="G50" s="53" t="b">
        <f t="shared" si="2"/>
        <v>0</v>
      </c>
      <c r="I50" s="55">
        <f t="shared" si="3"/>
        <v>1</v>
      </c>
    </row>
    <row r="51" spans="1:9" ht="15.75" thickBot="1" x14ac:dyDescent="0.3">
      <c r="A51" s="33"/>
      <c r="B51" s="33"/>
      <c r="C51" s="18"/>
      <c r="D51" s="18"/>
    </row>
    <row r="52" spans="1:9" ht="27.75" customHeight="1" thickBot="1" x14ac:dyDescent="0.3">
      <c r="A52" s="109" t="s">
        <v>35</v>
      </c>
      <c r="B52" s="110"/>
      <c r="C52" s="110"/>
      <c r="D52" s="111"/>
    </row>
    <row r="53" spans="1:9" x14ac:dyDescent="0.25">
      <c r="A53" s="71" t="s">
        <v>36</v>
      </c>
      <c r="B53" s="72"/>
      <c r="C53" s="117" t="s">
        <v>46</v>
      </c>
      <c r="D53" s="118"/>
    </row>
    <row r="54" spans="1:9" ht="15.75" thickBot="1" x14ac:dyDescent="0.3">
      <c r="A54" s="73" t="s">
        <v>37</v>
      </c>
      <c r="B54" s="74"/>
      <c r="C54" s="119"/>
      <c r="D54" s="120"/>
    </row>
    <row r="55" spans="1:9" x14ac:dyDescent="0.25">
      <c r="A55" s="79" t="s">
        <v>21</v>
      </c>
      <c r="B55" s="80"/>
      <c r="C55" s="115"/>
      <c r="D55" s="116"/>
      <c r="F55" s="53" t="b">
        <f>IF(OR(C55="&lt; 50",C55="50 - 300",C55="300 - 1000",C55="1000 - 5000",C55="5000 - 10000",C55="&gt; 10000"),TRUE,FALSE)</f>
        <v>0</v>
      </c>
      <c r="H55" s="55">
        <f>COUNTIF(C55,"")</f>
        <v>1</v>
      </c>
    </row>
    <row r="56" spans="1:9" x14ac:dyDescent="0.25">
      <c r="A56" s="83" t="s">
        <v>22</v>
      </c>
      <c r="B56" s="84"/>
      <c r="C56" s="98"/>
      <c r="D56" s="112"/>
      <c r="F56" s="53" t="b">
        <f t="shared" ref="F56:F61" si="4">IF(OR(C56="&lt; 50",C56="50 - 300",C56="300 - 1000",C56="1000 - 5000",C56="5000 - 10000",C56="&gt; 10000"),TRUE,FALSE)</f>
        <v>0</v>
      </c>
      <c r="H56" s="55">
        <f t="shared" ref="H56:H60" si="5">COUNTIF(C56,"")</f>
        <v>1</v>
      </c>
    </row>
    <row r="57" spans="1:9" x14ac:dyDescent="0.25">
      <c r="A57" s="83" t="s">
        <v>23</v>
      </c>
      <c r="B57" s="84"/>
      <c r="C57" s="98"/>
      <c r="D57" s="112"/>
      <c r="F57" s="53" t="b">
        <f t="shared" si="4"/>
        <v>0</v>
      </c>
      <c r="H57" s="55">
        <f t="shared" si="5"/>
        <v>1</v>
      </c>
    </row>
    <row r="58" spans="1:9" x14ac:dyDescent="0.25">
      <c r="A58" s="83" t="s">
        <v>24</v>
      </c>
      <c r="B58" s="84"/>
      <c r="C58" s="98"/>
      <c r="D58" s="112"/>
      <c r="F58" s="53" t="b">
        <f t="shared" si="4"/>
        <v>0</v>
      </c>
      <c r="H58" s="55">
        <f t="shared" si="5"/>
        <v>1</v>
      </c>
    </row>
    <row r="59" spans="1:9" x14ac:dyDescent="0.25">
      <c r="A59" s="83" t="s">
        <v>25</v>
      </c>
      <c r="B59" s="84"/>
      <c r="C59" s="98"/>
      <c r="D59" s="112"/>
      <c r="F59" s="53" t="b">
        <f t="shared" si="4"/>
        <v>0</v>
      </c>
      <c r="H59" s="55">
        <f t="shared" si="5"/>
        <v>1</v>
      </c>
    </row>
    <row r="60" spans="1:9" x14ac:dyDescent="0.25">
      <c r="A60" s="83" t="s">
        <v>26</v>
      </c>
      <c r="B60" s="84"/>
      <c r="C60" s="98"/>
      <c r="D60" s="112"/>
      <c r="F60" s="53" t="b">
        <f t="shared" si="4"/>
        <v>0</v>
      </c>
      <c r="H60" s="55">
        <f t="shared" si="5"/>
        <v>1</v>
      </c>
    </row>
    <row r="61" spans="1:9" ht="15.75" thickBot="1" x14ac:dyDescent="0.3">
      <c r="A61" s="81" t="s">
        <v>27</v>
      </c>
      <c r="B61" s="82"/>
      <c r="C61" s="77"/>
      <c r="D61" s="78"/>
      <c r="F61" s="53" t="b">
        <f t="shared" si="4"/>
        <v>0</v>
      </c>
      <c r="H61" s="55">
        <f>COUNTIF(C61,"")</f>
        <v>1</v>
      </c>
    </row>
    <row r="62" spans="1:9" ht="15.75" thickBot="1" x14ac:dyDescent="0.3">
      <c r="A62" s="34"/>
      <c r="B62" s="34"/>
      <c r="C62" s="18"/>
      <c r="D62" s="18"/>
    </row>
    <row r="63" spans="1:9" ht="28.15" customHeight="1" thickBot="1" x14ac:dyDescent="0.3">
      <c r="A63" s="64" t="s">
        <v>38</v>
      </c>
      <c r="B63" s="65"/>
      <c r="C63" s="65"/>
      <c r="D63" s="66"/>
    </row>
    <row r="64" spans="1:9" ht="50.1" customHeight="1" x14ac:dyDescent="0.25">
      <c r="A64" s="107" t="s">
        <v>126</v>
      </c>
      <c r="B64" s="108"/>
      <c r="C64" s="75"/>
      <c r="D64" s="76"/>
      <c r="F64" s="53" t="b">
        <f>ISNUMBER(C64)</f>
        <v>0</v>
      </c>
      <c r="G64" s="53" t="b">
        <f>IF(AND(C64&gt;0,OR(B65=1,B66=1,B67=1,B68=1,B69=1,B70=1,B71=1),OR(B72=1,B73=1,B74=1,B75=1,B76=1,B77=1),OR(C78="Yes",C78="No")),TRUE,IF(C64=0,TRUE,FALSE))</f>
        <v>1</v>
      </c>
      <c r="H64" s="55">
        <f>COUNTIF(C64,"")</f>
        <v>1</v>
      </c>
    </row>
    <row r="65" spans="1:8" ht="14.25" customHeight="1" x14ac:dyDescent="0.25">
      <c r="A65" s="102" t="s">
        <v>41</v>
      </c>
      <c r="B65" s="35"/>
      <c r="C65" s="67" t="s">
        <v>13</v>
      </c>
      <c r="D65" s="68"/>
      <c r="F65" s="53" t="b">
        <f>IF(OR(B65="", B65=1,B65=2,B65=3),TRUE,FALSE)</f>
        <v>1</v>
      </c>
      <c r="H65" s="55">
        <f>COUNTIF(B65,"")</f>
        <v>1</v>
      </c>
    </row>
    <row r="66" spans="1:8" x14ac:dyDescent="0.25">
      <c r="A66" s="102"/>
      <c r="B66" s="35"/>
      <c r="C66" s="67" t="s">
        <v>14</v>
      </c>
      <c r="D66" s="68"/>
      <c r="F66" s="53" t="b">
        <f>IF(OR(B66="", B66=1,B66=2,B66=3),TRUE,FALSE)</f>
        <v>1</v>
      </c>
      <c r="H66" s="55">
        <f t="shared" ref="H66:H77" si="6">COUNTIF(B66,"")</f>
        <v>1</v>
      </c>
    </row>
    <row r="67" spans="1:8" x14ac:dyDescent="0.25">
      <c r="A67" s="102"/>
      <c r="B67" s="35"/>
      <c r="C67" s="67" t="s">
        <v>15</v>
      </c>
      <c r="D67" s="68"/>
      <c r="F67" s="53" t="b">
        <f t="shared" ref="F67:F77" si="7">IF(OR(B67="", B67=1,B67=2,B67=3),TRUE,FALSE)</f>
        <v>1</v>
      </c>
      <c r="H67" s="55">
        <f>COUNTIF(B67,"")</f>
        <v>1</v>
      </c>
    </row>
    <row r="68" spans="1:8" x14ac:dyDescent="0.25">
      <c r="A68" s="102"/>
      <c r="B68" s="35"/>
      <c r="C68" s="67" t="s">
        <v>19</v>
      </c>
      <c r="D68" s="68"/>
      <c r="F68" s="53" t="b">
        <f t="shared" si="7"/>
        <v>1</v>
      </c>
      <c r="H68" s="55">
        <f t="shared" si="6"/>
        <v>1</v>
      </c>
    </row>
    <row r="69" spans="1:8" x14ac:dyDescent="0.25">
      <c r="A69" s="102"/>
      <c r="B69" s="35"/>
      <c r="C69" s="67" t="s">
        <v>16</v>
      </c>
      <c r="D69" s="68"/>
      <c r="F69" s="53" t="b">
        <f t="shared" si="7"/>
        <v>1</v>
      </c>
      <c r="H69" s="55">
        <f t="shared" si="6"/>
        <v>1</v>
      </c>
    </row>
    <row r="70" spans="1:8" x14ac:dyDescent="0.25">
      <c r="A70" s="102"/>
      <c r="B70" s="35"/>
      <c r="C70" s="67" t="s">
        <v>17</v>
      </c>
      <c r="D70" s="68"/>
      <c r="F70" s="53" t="b">
        <f t="shared" si="7"/>
        <v>1</v>
      </c>
      <c r="H70" s="55">
        <f t="shared" si="6"/>
        <v>1</v>
      </c>
    </row>
    <row r="71" spans="1:8" x14ac:dyDescent="0.25">
      <c r="A71" s="102"/>
      <c r="B71" s="35"/>
      <c r="C71" s="67" t="s">
        <v>18</v>
      </c>
      <c r="D71" s="68"/>
      <c r="F71" s="53" t="b">
        <f t="shared" si="7"/>
        <v>1</v>
      </c>
      <c r="H71" s="55">
        <f t="shared" si="6"/>
        <v>1</v>
      </c>
    </row>
    <row r="72" spans="1:8" ht="27" customHeight="1" x14ac:dyDescent="0.25">
      <c r="A72" s="102" t="s">
        <v>42</v>
      </c>
      <c r="B72" s="35"/>
      <c r="C72" s="67" t="s">
        <v>47</v>
      </c>
      <c r="D72" s="68"/>
      <c r="F72" s="53" t="b">
        <f t="shared" si="7"/>
        <v>1</v>
      </c>
      <c r="H72" s="55">
        <f t="shared" si="6"/>
        <v>1</v>
      </c>
    </row>
    <row r="73" spans="1:8" ht="40.5" customHeight="1" x14ac:dyDescent="0.25">
      <c r="A73" s="102"/>
      <c r="B73" s="35"/>
      <c r="C73" s="67" t="s">
        <v>48</v>
      </c>
      <c r="D73" s="68"/>
      <c r="F73" s="53" t="b">
        <f t="shared" si="7"/>
        <v>1</v>
      </c>
      <c r="H73" s="55">
        <f t="shared" si="6"/>
        <v>1</v>
      </c>
    </row>
    <row r="74" spans="1:8" ht="27" customHeight="1" x14ac:dyDescent="0.25">
      <c r="A74" s="102"/>
      <c r="B74" s="35"/>
      <c r="C74" s="67" t="s">
        <v>49</v>
      </c>
      <c r="D74" s="68"/>
      <c r="F74" s="53" t="b">
        <f t="shared" si="7"/>
        <v>1</v>
      </c>
      <c r="H74" s="55">
        <f t="shared" si="6"/>
        <v>1</v>
      </c>
    </row>
    <row r="75" spans="1:8" ht="54" customHeight="1" x14ac:dyDescent="0.25">
      <c r="A75" s="102"/>
      <c r="B75" s="35"/>
      <c r="C75" s="67" t="s">
        <v>50</v>
      </c>
      <c r="D75" s="68"/>
      <c r="F75" s="53" t="b">
        <f t="shared" si="7"/>
        <v>1</v>
      </c>
      <c r="H75" s="55">
        <f t="shared" si="6"/>
        <v>1</v>
      </c>
    </row>
    <row r="76" spans="1:8" ht="40.5" customHeight="1" x14ac:dyDescent="0.25">
      <c r="A76" s="102"/>
      <c r="B76" s="35"/>
      <c r="C76" s="67" t="s">
        <v>56</v>
      </c>
      <c r="D76" s="68"/>
      <c r="F76" s="53" t="b">
        <f t="shared" si="7"/>
        <v>1</v>
      </c>
      <c r="H76" s="55">
        <f t="shared" si="6"/>
        <v>1</v>
      </c>
    </row>
    <row r="77" spans="1:8" x14ac:dyDescent="0.25">
      <c r="A77" s="102"/>
      <c r="B77" s="35"/>
      <c r="C77" s="67" t="s">
        <v>51</v>
      </c>
      <c r="D77" s="68"/>
      <c r="F77" s="53" t="b">
        <f t="shared" si="7"/>
        <v>1</v>
      </c>
      <c r="H77" s="55">
        <f t="shared" si="6"/>
        <v>1</v>
      </c>
    </row>
    <row r="78" spans="1:8" ht="49.9" customHeight="1" x14ac:dyDescent="0.25">
      <c r="A78" s="102" t="s">
        <v>43</v>
      </c>
      <c r="B78" s="67"/>
      <c r="C78" s="113"/>
      <c r="D78" s="114"/>
      <c r="F78" s="53" t="b">
        <f>IF(OR(C78="Yes",C78="No",C78=""),TRUE,FALSE)</f>
        <v>1</v>
      </c>
      <c r="H78" s="55">
        <f>COUNTIF(C78,"")</f>
        <v>1</v>
      </c>
    </row>
    <row r="79" spans="1:8" ht="49.9" customHeight="1" thickBot="1" x14ac:dyDescent="0.3">
      <c r="A79" s="69" t="s">
        <v>127</v>
      </c>
      <c r="B79" s="70"/>
      <c r="C79" s="62"/>
      <c r="D79" s="63"/>
      <c r="F79" s="53" t="b">
        <f>IF(OR(C79="English",C79="The language(s) of the home Member State",C79="Any of the two options above at the clients' discretion (i.e. complaints may be filled either in English or in the language(s) of the home member state",C79="other",C79=""),TRUE,FALSE)</f>
        <v>1</v>
      </c>
      <c r="G79" s="53" t="b">
        <f>IF(AND(C78="No",C79=""),FALSE,TRUE)</f>
        <v>1</v>
      </c>
      <c r="H79" s="55">
        <f>COUNTIF(C79,"")</f>
        <v>1</v>
      </c>
    </row>
    <row r="81" spans="2:9" x14ac:dyDescent="0.25">
      <c r="B81" s="16" t="s">
        <v>88</v>
      </c>
      <c r="H81" s="55">
        <f>SUM(H6:H79)</f>
        <v>37</v>
      </c>
      <c r="I81" s="55">
        <f>SUM(I6:I79)</f>
        <v>28</v>
      </c>
    </row>
    <row r="82" spans="2:9" x14ac:dyDescent="0.25">
      <c r="B82" s="46" t="b">
        <f>IF(H82=65,TRUE,IF(OR(ISBLANK(B6),ISBLANK(B7),ISBLANK(B13),ISBLANK(B23),ISBLANK(B30),ISBLANK(B37),ISBLANK(B44),ISBLANK(C23),ISBLANK(C24),ISBLANK(C25),ISBLANK(C26),ISBLANK(C27),ISBLANK(C28),ISBLANK(C29),ISBLANK(C30),ISBLANK(C31),ISBLANK(C32),ISBLANK(C33),ISBLANK(C34),ISBLANK(C35),ISBLANK(C36),ISBLANK(C37),ISBLANK(C38),ISBLANK(C39),ISBLANK(C40),ISBLANK(C41),ISBLANK(C42),ISBLANK(C43),ISBLANK(C44),ISBLANK(C45),ISBLANK(C46),ISBLANK(C47),ISBLANK(C48),ISBLANK(C49),ISBLANK(C50),ISBLANK(C55),ISBLANK(C56),ISBLANK(C57),ISBLANK(C58),ISBLANK(C59),ISBLANK(C60),ISBLANK(C61),ISBLANK(C64),F3=FALSE,G3=FALSE),FALSE,TRUE))</f>
        <v>1</v>
      </c>
      <c r="H82" s="56">
        <f>H81+I81</f>
        <v>65</v>
      </c>
    </row>
  </sheetData>
  <sheetProtection algorithmName="SHA-512" hashValue="8Kz4gPDMCi847HRYiFw7t50VWH3Wa6qy+ytUc+EDuMqsXD+0mzn4ghf/9XstQc72wBZHjj+zYhx7+psxK3dZig==" saltValue="1ekb64ddTNqOKCoPR5Z5hw==" spinCount="100000" sheet="1" objects="1" scenarios="1"/>
  <mergeCells count="65">
    <mergeCell ref="A78:B78"/>
    <mergeCell ref="C78:D78"/>
    <mergeCell ref="A79:B79"/>
    <mergeCell ref="C79:D79"/>
    <mergeCell ref="C69:D69"/>
    <mergeCell ref="C70:D70"/>
    <mergeCell ref="C71:D71"/>
    <mergeCell ref="A72:A77"/>
    <mergeCell ref="C72:D72"/>
    <mergeCell ref="C73:D73"/>
    <mergeCell ref="C74:D74"/>
    <mergeCell ref="C75:D75"/>
    <mergeCell ref="C76:D76"/>
    <mergeCell ref="C77:D77"/>
    <mergeCell ref="A65:A71"/>
    <mergeCell ref="C65:D65"/>
    <mergeCell ref="C66:D66"/>
    <mergeCell ref="C67:D67"/>
    <mergeCell ref="C68:D68"/>
    <mergeCell ref="A58:B58"/>
    <mergeCell ref="C58:D58"/>
    <mergeCell ref="A59:B59"/>
    <mergeCell ref="C59:D59"/>
    <mergeCell ref="A60:B60"/>
    <mergeCell ref="C60:D60"/>
    <mergeCell ref="A61:B61"/>
    <mergeCell ref="C61:D61"/>
    <mergeCell ref="A63:D63"/>
    <mergeCell ref="A64:B64"/>
    <mergeCell ref="C64:D64"/>
    <mergeCell ref="A55:B55"/>
    <mergeCell ref="C55:D55"/>
    <mergeCell ref="A56:B56"/>
    <mergeCell ref="C56:D56"/>
    <mergeCell ref="A57:B57"/>
    <mergeCell ref="C57:D57"/>
    <mergeCell ref="A53:B53"/>
    <mergeCell ref="C53:D54"/>
    <mergeCell ref="A54:B54"/>
    <mergeCell ref="A21:D21"/>
    <mergeCell ref="C22:D22"/>
    <mergeCell ref="A23:A29"/>
    <mergeCell ref="B23:B29"/>
    <mergeCell ref="A30:A36"/>
    <mergeCell ref="B30:B36"/>
    <mergeCell ref="A37:A43"/>
    <mergeCell ref="B37:B43"/>
    <mergeCell ref="A44:A50"/>
    <mergeCell ref="B44:B50"/>
    <mergeCell ref="A52:D52"/>
    <mergeCell ref="B13:D13"/>
    <mergeCell ref="A14:A19"/>
    <mergeCell ref="B14:D14"/>
    <mergeCell ref="B15:D15"/>
    <mergeCell ref="B16:D16"/>
    <mergeCell ref="B17:D17"/>
    <mergeCell ref="B18:D18"/>
    <mergeCell ref="B19:D19"/>
    <mergeCell ref="A1:D1"/>
    <mergeCell ref="A12:D12"/>
    <mergeCell ref="B3:D3"/>
    <mergeCell ref="A5:B5"/>
    <mergeCell ref="B6:D6"/>
    <mergeCell ref="B7:D7"/>
    <mergeCell ref="B8:D8"/>
  </mergeCells>
  <conditionalFormatting sqref="B82">
    <cfRule type="cellIs" dxfId="115" priority="1" operator="equal">
      <formula>TRUE</formula>
    </cfRule>
    <cfRule type="cellIs" dxfId="114" priority="2" operator="equal">
      <formula>"TRUE"</formula>
    </cfRule>
    <cfRule type="cellIs" dxfId="113" priority="3" operator="equal">
      <formula>"FALSE"</formula>
    </cfRule>
  </conditionalFormatting>
  <dataValidations count="8">
    <dataValidation type="whole" allowBlank="1" showInputMessage="1" showErrorMessage="1" sqref="B65:B77">
      <formula1>1</formula1>
      <formula2>3</formula2>
    </dataValidation>
    <dataValidation type="whole" operator="greaterThanOrEqual" allowBlank="1" showInputMessage="1" showErrorMessage="1" sqref="C64:D64">
      <formula1>0</formula1>
    </dataValidation>
    <dataValidation type="decimal" allowBlank="1" showInputMessage="1" showErrorMessage="1" sqref="B6:D6">
      <formula1>-9999999999999990000</formula1>
      <formula2>9999999999999990000</formula2>
    </dataValidation>
    <dataValidation type="list" allowBlank="1" showInputMessage="1" showErrorMessage="1" sqref="C23:C50">
      <formula1>"X, N/A"</formula1>
    </dataValidation>
    <dataValidation type="list" allowBlank="1" showInputMessage="1" showErrorMessage="1" sqref="C79">
      <formula1>"English, The language(s) of the home Member State, Any of the two options above at the clients' discretion (i.e. complaints may be filled either in English or in the language(s) of the home member state, other"</formula1>
    </dataValidation>
    <dataValidation type="list" allowBlank="1" showInputMessage="1" showErrorMessage="1" sqref="B14:D19">
      <formula1>"specific website, specific marketing material, use of the language of a host MS (if different from the one(s) from your home MS), telephone calls, tied agents in the host MS, roadshows"</formula1>
    </dataValidation>
    <dataValidation type="list" allowBlank="1" showInputMessage="1" showErrorMessage="1" sqref="B7:D8 B13:D13 C78">
      <formula1>"Yes, No"</formula1>
    </dataValidation>
    <dataValidation type="list" allowBlank="1" showInputMessage="1" showErrorMessage="1" sqref="B23 B44 B37 B30 C55:C61">
      <formula1>"&lt; 50, 50 - 300, 300 - 1000, 1000 - 5000, 5000 - 10000, &gt; 10000"</formula1>
    </dataValidation>
  </dataValidations>
  <pageMargins left="0.7" right="0.7" top="0.75" bottom="0.75" header="0.3" footer="0.3"/>
  <pageSetup paperSize="9" scale="71" fitToHeight="0" orientation="portrait" horizontalDpi="300" verticalDpi="300" r:id="rId1"/>
  <rowBreaks count="1" manualBreakCount="1">
    <brk id="51" max="3"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82"/>
  <sheetViews>
    <sheetView zoomScaleNormal="100" zoomScaleSheetLayoutView="100" workbookViewId="0">
      <selection sqref="A1:D1"/>
    </sheetView>
  </sheetViews>
  <sheetFormatPr defaultRowHeight="15" x14ac:dyDescent="0.25"/>
  <cols>
    <col min="1" max="1" width="48.7109375" style="4" customWidth="1"/>
    <col min="2" max="4" width="25.5703125" style="4" customWidth="1"/>
    <col min="5" max="10" width="9.140625" style="53"/>
    <col min="11" max="16384" width="9.140625" style="4"/>
  </cols>
  <sheetData>
    <row r="1" spans="1:8" ht="16.5" thickBot="1" x14ac:dyDescent="0.3">
      <c r="A1" s="58" t="s">
        <v>44</v>
      </c>
      <c r="B1" s="121"/>
      <c r="C1" s="121"/>
      <c r="D1" s="59"/>
    </row>
    <row r="2" spans="1:8" ht="15.75" thickBot="1" x14ac:dyDescent="0.3">
      <c r="A2" s="18"/>
      <c r="B2" s="18"/>
      <c r="C2" s="18"/>
      <c r="D2" s="18"/>
    </row>
    <row r="3" spans="1:8" ht="15.75" thickBot="1" x14ac:dyDescent="0.3">
      <c r="A3" s="19" t="s">
        <v>31</v>
      </c>
      <c r="B3" s="132" t="s">
        <v>67</v>
      </c>
      <c r="C3" s="133"/>
      <c r="D3" s="134"/>
      <c r="F3" s="54" t="b">
        <f>IF(ISNA(MATCH(FALSE,F5:F79,0)),TRUE,FALSE)</f>
        <v>0</v>
      </c>
      <c r="G3" s="54" t="b">
        <f>IF(ISNA(MATCH(FALSE,G5:G79,0)),TRUE,FALSE)</f>
        <v>0</v>
      </c>
    </row>
    <row r="4" spans="1:8" ht="15.75" thickBot="1" x14ac:dyDescent="0.3">
      <c r="A4" s="18"/>
      <c r="B4" s="18"/>
      <c r="C4" s="18"/>
      <c r="D4" s="18"/>
    </row>
    <row r="5" spans="1:8" ht="30" customHeight="1" thickBot="1" x14ac:dyDescent="0.3">
      <c r="A5" s="87" t="s">
        <v>32</v>
      </c>
      <c r="B5" s="88"/>
      <c r="C5" s="20"/>
      <c r="D5" s="21"/>
    </row>
    <row r="6" spans="1:8" ht="51.95" customHeight="1" x14ac:dyDescent="0.25">
      <c r="A6" s="22" t="s">
        <v>52</v>
      </c>
      <c r="B6" s="135"/>
      <c r="C6" s="136"/>
      <c r="D6" s="137"/>
      <c r="F6" s="53" t="b">
        <f>ISNUMBER(B6)</f>
        <v>0</v>
      </c>
      <c r="H6" s="55">
        <f>COUNTIF(B6,"")</f>
        <v>1</v>
      </c>
    </row>
    <row r="7" spans="1:8" ht="51.95" customHeight="1" x14ac:dyDescent="0.25">
      <c r="A7" s="23" t="s">
        <v>54</v>
      </c>
      <c r="B7" s="122"/>
      <c r="C7" s="123"/>
      <c r="D7" s="124"/>
      <c r="F7" s="53" t="b">
        <f>IF(OR(B7="Yes",B7="No"),TRUE,FALSE)</f>
        <v>0</v>
      </c>
      <c r="H7" s="55">
        <f>COUNTIF(B7,"")</f>
        <v>1</v>
      </c>
    </row>
    <row r="8" spans="1:8" ht="79.150000000000006" customHeight="1" thickBot="1" x14ac:dyDescent="0.3">
      <c r="A8" s="24" t="s">
        <v>124</v>
      </c>
      <c r="B8" s="125"/>
      <c r="C8" s="126"/>
      <c r="D8" s="127"/>
      <c r="F8" s="53" t="b">
        <f>IF(OR(B8="Yes",B8="No",B8=""),TRUE,FALSE)</f>
        <v>1</v>
      </c>
      <c r="G8" s="53" t="b">
        <f>IF(AND(B7="Yes",OR(B8="Yes",B8="No")),TRUE,IF(B7="No",TRUE,FALSE))</f>
        <v>0</v>
      </c>
      <c r="H8" s="55">
        <f>COUNTIF(B8,"")</f>
        <v>1</v>
      </c>
    </row>
    <row r="9" spans="1:8" x14ac:dyDescent="0.25">
      <c r="A9" s="25" t="s">
        <v>39</v>
      </c>
      <c r="B9" s="18"/>
      <c r="C9" s="18"/>
      <c r="D9" s="18"/>
    </row>
    <row r="10" spans="1:8" x14ac:dyDescent="0.25">
      <c r="A10" s="26" t="s">
        <v>55</v>
      </c>
      <c r="B10" s="18"/>
      <c r="C10" s="18"/>
      <c r="D10" s="18"/>
    </row>
    <row r="11" spans="1:8" ht="15.75" thickBot="1" x14ac:dyDescent="0.3">
      <c r="A11" s="18"/>
      <c r="B11" s="18"/>
      <c r="C11" s="18"/>
      <c r="D11" s="18"/>
    </row>
    <row r="12" spans="1:8" ht="30" customHeight="1" thickBot="1" x14ac:dyDescent="0.3">
      <c r="A12" s="128" t="s">
        <v>10</v>
      </c>
      <c r="B12" s="129"/>
      <c r="C12" s="130"/>
      <c r="D12" s="131"/>
    </row>
    <row r="13" spans="1:8" ht="85.5" x14ac:dyDescent="0.25">
      <c r="A13" s="37" t="s">
        <v>53</v>
      </c>
      <c r="B13" s="92"/>
      <c r="C13" s="93"/>
      <c r="D13" s="94"/>
      <c r="F13" s="53" t="b">
        <f>IF(OR(B13="Yes",B13="No"),TRUE,FALSE)</f>
        <v>0</v>
      </c>
      <c r="H13" s="55">
        <f>COUNTIF(B13,"")</f>
        <v>1</v>
      </c>
    </row>
    <row r="14" spans="1:8" ht="15" customHeight="1" x14ac:dyDescent="0.25">
      <c r="A14" s="102" t="s">
        <v>125</v>
      </c>
      <c r="B14" s="103"/>
      <c r="C14" s="104"/>
      <c r="D14" s="105"/>
      <c r="F14" s="53" t="b">
        <f>IF(OR(B14="specific website",B14="specific marketing material",B14="use of the language of a host MS (if different from the one(s) from your home MS)",B14="telephone calls",B14="tied agents in the host MS",B14="roadshows",B14=""),TRUE,FALSE)</f>
        <v>1</v>
      </c>
      <c r="H14" s="55">
        <f>COUNTIF(B14,"")</f>
        <v>1</v>
      </c>
    </row>
    <row r="15" spans="1:8" x14ac:dyDescent="0.25">
      <c r="A15" s="102"/>
      <c r="B15" s="103"/>
      <c r="C15" s="104"/>
      <c r="D15" s="105"/>
      <c r="F15" s="53" t="b">
        <f t="shared" ref="F15:F19" si="0">IF(OR(B15="specific website",B15="specific marketing material",B15="use of the language of a host MS (if different from the one(s) from your home MS)",B15="telephone calls",B15="tied agents in the host MS",B15="roadshows",B15=""),TRUE,FALSE)</f>
        <v>1</v>
      </c>
      <c r="H15" s="55">
        <f>COUNTIF(B15,"")</f>
        <v>1</v>
      </c>
    </row>
    <row r="16" spans="1:8" x14ac:dyDescent="0.25">
      <c r="A16" s="102"/>
      <c r="B16" s="103"/>
      <c r="C16" s="104"/>
      <c r="D16" s="105"/>
      <c r="F16" s="53" t="b">
        <f t="shared" si="0"/>
        <v>1</v>
      </c>
      <c r="H16" s="55">
        <f t="shared" ref="H16:H19" si="1">COUNTIF(B16,"")</f>
        <v>1</v>
      </c>
    </row>
    <row r="17" spans="1:9" x14ac:dyDescent="0.25">
      <c r="A17" s="102"/>
      <c r="B17" s="103"/>
      <c r="C17" s="104"/>
      <c r="D17" s="105"/>
      <c r="F17" s="53" t="b">
        <f t="shared" si="0"/>
        <v>1</v>
      </c>
      <c r="H17" s="55">
        <f t="shared" si="1"/>
        <v>1</v>
      </c>
    </row>
    <row r="18" spans="1:9" x14ac:dyDescent="0.25">
      <c r="A18" s="102"/>
      <c r="B18" s="103"/>
      <c r="C18" s="104"/>
      <c r="D18" s="105"/>
      <c r="F18" s="53" t="b">
        <f t="shared" si="0"/>
        <v>1</v>
      </c>
      <c r="H18" s="55">
        <f t="shared" si="1"/>
        <v>1</v>
      </c>
    </row>
    <row r="19" spans="1:9" ht="15.75" thickBot="1" x14ac:dyDescent="0.3">
      <c r="A19" s="69"/>
      <c r="B19" s="95"/>
      <c r="C19" s="96"/>
      <c r="D19" s="97"/>
      <c r="F19" s="53" t="b">
        <f t="shared" si="0"/>
        <v>1</v>
      </c>
      <c r="G19" s="53" t="b">
        <f>IF(AND(B13="Yes",B14="",B15="",B16="",B17="",B18="",B19=""),FALSE,TRUE)</f>
        <v>1</v>
      </c>
      <c r="H19" s="55">
        <f t="shared" si="1"/>
        <v>1</v>
      </c>
    </row>
    <row r="20" spans="1:9" ht="15.75" thickBot="1" x14ac:dyDescent="0.3">
      <c r="A20" s="18"/>
      <c r="B20" s="18"/>
      <c r="C20" s="18"/>
      <c r="D20" s="18"/>
    </row>
    <row r="21" spans="1:9" ht="27" customHeight="1" thickBot="1" x14ac:dyDescent="0.3">
      <c r="A21" s="87" t="s">
        <v>33</v>
      </c>
      <c r="B21" s="88"/>
      <c r="C21" s="89"/>
      <c r="D21" s="90"/>
    </row>
    <row r="22" spans="1:9" ht="27" customHeight="1" thickBot="1" x14ac:dyDescent="0.3">
      <c r="A22" s="28" t="s">
        <v>34</v>
      </c>
      <c r="B22" s="29" t="s">
        <v>45</v>
      </c>
      <c r="C22" s="99" t="s">
        <v>11</v>
      </c>
      <c r="D22" s="100"/>
    </row>
    <row r="23" spans="1:9" x14ac:dyDescent="0.25">
      <c r="A23" s="91" t="s">
        <v>12</v>
      </c>
      <c r="B23" s="101"/>
      <c r="C23" s="38"/>
      <c r="D23" s="30" t="s">
        <v>13</v>
      </c>
      <c r="F23" s="53" t="b">
        <f>IF(OR(B23="&lt; 50",B23="50 - 300",B23="300 - 1000",B23="1000 - 5000",B23="5000 - 10000",B23="&gt; 10000"),TRUE,FALSE)</f>
        <v>0</v>
      </c>
      <c r="G23" s="53" t="b">
        <f>IF(OR(C23="X",C23="N/A"),TRUE,FALSE)</f>
        <v>0</v>
      </c>
      <c r="H23" s="55">
        <f>COUNTIF(B23,"")</f>
        <v>1</v>
      </c>
      <c r="I23" s="55">
        <f>COUNTIF(C23,"")</f>
        <v>1</v>
      </c>
    </row>
    <row r="24" spans="1:9" x14ac:dyDescent="0.25">
      <c r="A24" s="86"/>
      <c r="B24" s="98"/>
      <c r="C24" s="39"/>
      <c r="D24" s="36" t="s">
        <v>14</v>
      </c>
      <c r="G24" s="53" t="b">
        <f t="shared" ref="G24:G50" si="2">IF(OR(C24="X",C24="N/A"),TRUE,FALSE)</f>
        <v>0</v>
      </c>
      <c r="I24" s="55">
        <f t="shared" ref="I24:I50" si="3">COUNTIF(C24,"")</f>
        <v>1</v>
      </c>
    </row>
    <row r="25" spans="1:9" x14ac:dyDescent="0.25">
      <c r="A25" s="86"/>
      <c r="B25" s="98"/>
      <c r="C25" s="39"/>
      <c r="D25" s="36" t="s">
        <v>15</v>
      </c>
      <c r="G25" s="53" t="b">
        <f t="shared" si="2"/>
        <v>0</v>
      </c>
      <c r="I25" s="55">
        <f t="shared" si="3"/>
        <v>1</v>
      </c>
    </row>
    <row r="26" spans="1:9" ht="14.25" customHeight="1" x14ac:dyDescent="0.25">
      <c r="A26" s="86"/>
      <c r="B26" s="98"/>
      <c r="C26" s="39"/>
      <c r="D26" s="36" t="s">
        <v>19</v>
      </c>
      <c r="G26" s="53" t="b">
        <f t="shared" si="2"/>
        <v>0</v>
      </c>
      <c r="I26" s="55">
        <f t="shared" si="3"/>
        <v>1</v>
      </c>
    </row>
    <row r="27" spans="1:9" x14ac:dyDescent="0.25">
      <c r="A27" s="86"/>
      <c r="B27" s="98"/>
      <c r="C27" s="39"/>
      <c r="D27" s="36" t="s">
        <v>16</v>
      </c>
      <c r="G27" s="53" t="b">
        <f t="shared" si="2"/>
        <v>0</v>
      </c>
      <c r="I27" s="55">
        <f>COUNTIF(C27,"")</f>
        <v>1</v>
      </c>
    </row>
    <row r="28" spans="1:9" x14ac:dyDescent="0.25">
      <c r="A28" s="86"/>
      <c r="B28" s="98"/>
      <c r="C28" s="39"/>
      <c r="D28" s="36" t="s">
        <v>17</v>
      </c>
      <c r="G28" s="53" t="b">
        <f t="shared" si="2"/>
        <v>0</v>
      </c>
      <c r="I28" s="55">
        <f t="shared" si="3"/>
        <v>1</v>
      </c>
    </row>
    <row r="29" spans="1:9" x14ac:dyDescent="0.25">
      <c r="A29" s="86"/>
      <c r="B29" s="98"/>
      <c r="C29" s="39"/>
      <c r="D29" s="36" t="s">
        <v>18</v>
      </c>
      <c r="G29" s="53" t="b">
        <f t="shared" si="2"/>
        <v>0</v>
      </c>
      <c r="I29" s="55">
        <f t="shared" si="3"/>
        <v>1</v>
      </c>
    </row>
    <row r="30" spans="1:9" x14ac:dyDescent="0.25">
      <c r="A30" s="85" t="s">
        <v>9</v>
      </c>
      <c r="B30" s="98"/>
      <c r="C30" s="39"/>
      <c r="D30" s="36" t="s">
        <v>13</v>
      </c>
      <c r="F30" s="53" t="b">
        <f>IF(OR(B30="&lt; 50",B30="50 - 300",B30="300 - 1000",B30="1000 - 5000",B30="5000 - 10000",B30="&gt; 10000"),TRUE,FALSE)</f>
        <v>0</v>
      </c>
      <c r="G30" s="53" t="b">
        <f t="shared" si="2"/>
        <v>0</v>
      </c>
      <c r="H30" s="55">
        <f>COUNTIF(B30,"")</f>
        <v>1</v>
      </c>
      <c r="I30" s="55">
        <f t="shared" si="3"/>
        <v>1</v>
      </c>
    </row>
    <row r="31" spans="1:9" x14ac:dyDescent="0.25">
      <c r="A31" s="86"/>
      <c r="B31" s="98"/>
      <c r="C31" s="39"/>
      <c r="D31" s="36" t="s">
        <v>14</v>
      </c>
      <c r="G31" s="53" t="b">
        <f t="shared" si="2"/>
        <v>0</v>
      </c>
      <c r="I31" s="55">
        <f t="shared" si="3"/>
        <v>1</v>
      </c>
    </row>
    <row r="32" spans="1:9" x14ac:dyDescent="0.25">
      <c r="A32" s="86"/>
      <c r="B32" s="98"/>
      <c r="C32" s="39"/>
      <c r="D32" s="36" t="s">
        <v>15</v>
      </c>
      <c r="G32" s="53" t="b">
        <f t="shared" si="2"/>
        <v>0</v>
      </c>
      <c r="I32" s="55">
        <f t="shared" si="3"/>
        <v>1</v>
      </c>
    </row>
    <row r="33" spans="1:9" ht="14.25" customHeight="1" x14ac:dyDescent="0.25">
      <c r="A33" s="86"/>
      <c r="B33" s="98"/>
      <c r="C33" s="39"/>
      <c r="D33" s="36" t="s">
        <v>19</v>
      </c>
      <c r="G33" s="53" t="b">
        <f t="shared" si="2"/>
        <v>0</v>
      </c>
      <c r="I33" s="55">
        <f t="shared" si="3"/>
        <v>1</v>
      </c>
    </row>
    <row r="34" spans="1:9" x14ac:dyDescent="0.25">
      <c r="A34" s="86"/>
      <c r="B34" s="98"/>
      <c r="C34" s="39"/>
      <c r="D34" s="36" t="s">
        <v>16</v>
      </c>
      <c r="G34" s="53" t="b">
        <f t="shared" si="2"/>
        <v>0</v>
      </c>
      <c r="I34" s="55">
        <f t="shared" si="3"/>
        <v>1</v>
      </c>
    </row>
    <row r="35" spans="1:9" x14ac:dyDescent="0.25">
      <c r="A35" s="86"/>
      <c r="B35" s="98"/>
      <c r="C35" s="39"/>
      <c r="D35" s="36" t="s">
        <v>17</v>
      </c>
      <c r="G35" s="53" t="b">
        <f t="shared" si="2"/>
        <v>0</v>
      </c>
      <c r="I35" s="55">
        <f>COUNTIF(C35,"")</f>
        <v>1</v>
      </c>
    </row>
    <row r="36" spans="1:9" x14ac:dyDescent="0.25">
      <c r="A36" s="86"/>
      <c r="B36" s="98"/>
      <c r="C36" s="39"/>
      <c r="D36" s="36" t="s">
        <v>18</v>
      </c>
      <c r="G36" s="53" t="b">
        <f t="shared" si="2"/>
        <v>0</v>
      </c>
      <c r="I36" s="55">
        <f t="shared" si="3"/>
        <v>1</v>
      </c>
    </row>
    <row r="37" spans="1:9" x14ac:dyDescent="0.25">
      <c r="A37" s="85" t="s">
        <v>8</v>
      </c>
      <c r="B37" s="98"/>
      <c r="C37" s="39"/>
      <c r="D37" s="36" t="s">
        <v>13</v>
      </c>
      <c r="F37" s="53" t="b">
        <f>IF(OR(B37="&lt; 50",B37="50 - 300",B37="300 - 1000",B37="1000 - 5000",B37="5000 - 10000",B37="&gt; 10000"),TRUE,FALSE)</f>
        <v>0</v>
      </c>
      <c r="G37" s="53" t="b">
        <f t="shared" si="2"/>
        <v>0</v>
      </c>
      <c r="H37" s="55">
        <f>COUNTIF(B37,"")</f>
        <v>1</v>
      </c>
      <c r="I37" s="55">
        <f t="shared" si="3"/>
        <v>1</v>
      </c>
    </row>
    <row r="38" spans="1:9" x14ac:dyDescent="0.25">
      <c r="A38" s="86"/>
      <c r="B38" s="98"/>
      <c r="C38" s="39"/>
      <c r="D38" s="36" t="s">
        <v>14</v>
      </c>
      <c r="G38" s="53" t="b">
        <f t="shared" si="2"/>
        <v>0</v>
      </c>
      <c r="I38" s="55">
        <f t="shared" si="3"/>
        <v>1</v>
      </c>
    </row>
    <row r="39" spans="1:9" x14ac:dyDescent="0.25">
      <c r="A39" s="86"/>
      <c r="B39" s="98"/>
      <c r="C39" s="39"/>
      <c r="D39" s="36" t="s">
        <v>15</v>
      </c>
      <c r="G39" s="53" t="b">
        <f t="shared" si="2"/>
        <v>0</v>
      </c>
      <c r="I39" s="55">
        <f t="shared" si="3"/>
        <v>1</v>
      </c>
    </row>
    <row r="40" spans="1:9" ht="14.25" customHeight="1" x14ac:dyDescent="0.25">
      <c r="A40" s="86"/>
      <c r="B40" s="98"/>
      <c r="C40" s="39"/>
      <c r="D40" s="36" t="s">
        <v>19</v>
      </c>
      <c r="G40" s="53" t="b">
        <f t="shared" si="2"/>
        <v>0</v>
      </c>
      <c r="I40" s="55">
        <f t="shared" si="3"/>
        <v>1</v>
      </c>
    </row>
    <row r="41" spans="1:9" x14ac:dyDescent="0.25">
      <c r="A41" s="86"/>
      <c r="B41" s="98"/>
      <c r="C41" s="39"/>
      <c r="D41" s="36" t="s">
        <v>16</v>
      </c>
      <c r="G41" s="53" t="b">
        <f t="shared" si="2"/>
        <v>0</v>
      </c>
      <c r="I41" s="55">
        <f>COUNTIF(C41,"")</f>
        <v>1</v>
      </c>
    </row>
    <row r="42" spans="1:9" x14ac:dyDescent="0.25">
      <c r="A42" s="86"/>
      <c r="B42" s="98"/>
      <c r="C42" s="39"/>
      <c r="D42" s="36" t="s">
        <v>17</v>
      </c>
      <c r="G42" s="53" t="b">
        <f t="shared" si="2"/>
        <v>0</v>
      </c>
      <c r="I42" s="55">
        <f t="shared" si="3"/>
        <v>1</v>
      </c>
    </row>
    <row r="43" spans="1:9" x14ac:dyDescent="0.25">
      <c r="A43" s="86"/>
      <c r="B43" s="98"/>
      <c r="C43" s="39"/>
      <c r="D43" s="36" t="s">
        <v>18</v>
      </c>
      <c r="G43" s="53" t="b">
        <f t="shared" si="2"/>
        <v>0</v>
      </c>
      <c r="I43" s="55">
        <f t="shared" si="3"/>
        <v>1</v>
      </c>
    </row>
    <row r="44" spans="1:9" x14ac:dyDescent="0.25">
      <c r="A44" s="85" t="s">
        <v>20</v>
      </c>
      <c r="B44" s="98"/>
      <c r="C44" s="39"/>
      <c r="D44" s="36" t="s">
        <v>13</v>
      </c>
      <c r="F44" s="53" t="b">
        <f>IF(OR(B44="&lt; 50",B44="50 - 300",B44="300 - 1000",B44="1000 - 5000",B44="5000 - 10000",B44="&gt; 10000"),TRUE,FALSE)</f>
        <v>0</v>
      </c>
      <c r="G44" s="53" t="b">
        <f t="shared" si="2"/>
        <v>0</v>
      </c>
      <c r="H44" s="55">
        <f>COUNTIF(B44,"")</f>
        <v>1</v>
      </c>
      <c r="I44" s="55">
        <f t="shared" si="3"/>
        <v>1</v>
      </c>
    </row>
    <row r="45" spans="1:9" x14ac:dyDescent="0.25">
      <c r="A45" s="86"/>
      <c r="B45" s="98"/>
      <c r="C45" s="39"/>
      <c r="D45" s="36" t="s">
        <v>14</v>
      </c>
      <c r="G45" s="53" t="b">
        <f t="shared" si="2"/>
        <v>0</v>
      </c>
      <c r="I45" s="55">
        <f t="shared" si="3"/>
        <v>1</v>
      </c>
    </row>
    <row r="46" spans="1:9" x14ac:dyDescent="0.25">
      <c r="A46" s="86"/>
      <c r="B46" s="98"/>
      <c r="C46" s="39"/>
      <c r="D46" s="36" t="s">
        <v>15</v>
      </c>
      <c r="G46" s="53" t="b">
        <f t="shared" si="2"/>
        <v>0</v>
      </c>
      <c r="I46" s="55">
        <f t="shared" si="3"/>
        <v>1</v>
      </c>
    </row>
    <row r="47" spans="1:9" ht="14.25" customHeight="1" x14ac:dyDescent="0.25">
      <c r="A47" s="86"/>
      <c r="B47" s="98"/>
      <c r="C47" s="39"/>
      <c r="D47" s="36" t="s">
        <v>19</v>
      </c>
      <c r="G47" s="53" t="b">
        <f t="shared" si="2"/>
        <v>0</v>
      </c>
      <c r="I47" s="55">
        <f t="shared" si="3"/>
        <v>1</v>
      </c>
    </row>
    <row r="48" spans="1:9" x14ac:dyDescent="0.25">
      <c r="A48" s="86"/>
      <c r="B48" s="98"/>
      <c r="C48" s="39"/>
      <c r="D48" s="36" t="s">
        <v>16</v>
      </c>
      <c r="G48" s="53" t="b">
        <f t="shared" si="2"/>
        <v>0</v>
      </c>
      <c r="I48" s="55">
        <f t="shared" si="3"/>
        <v>1</v>
      </c>
    </row>
    <row r="49" spans="1:9" x14ac:dyDescent="0.25">
      <c r="A49" s="86"/>
      <c r="B49" s="98"/>
      <c r="C49" s="39"/>
      <c r="D49" s="36" t="s">
        <v>17</v>
      </c>
      <c r="G49" s="53" t="b">
        <f t="shared" si="2"/>
        <v>0</v>
      </c>
      <c r="I49" s="55">
        <f t="shared" si="3"/>
        <v>1</v>
      </c>
    </row>
    <row r="50" spans="1:9" ht="15.75" thickBot="1" x14ac:dyDescent="0.3">
      <c r="A50" s="106"/>
      <c r="B50" s="77"/>
      <c r="C50" s="40"/>
      <c r="D50" s="32" t="s">
        <v>18</v>
      </c>
      <c r="G50" s="53" t="b">
        <f t="shared" si="2"/>
        <v>0</v>
      </c>
      <c r="I50" s="55">
        <f t="shared" si="3"/>
        <v>1</v>
      </c>
    </row>
    <row r="51" spans="1:9" ht="15.75" thickBot="1" x14ac:dyDescent="0.3">
      <c r="A51" s="33"/>
      <c r="B51" s="33"/>
      <c r="C51" s="18"/>
      <c r="D51" s="18"/>
    </row>
    <row r="52" spans="1:9" ht="27.75" customHeight="1" thickBot="1" x14ac:dyDescent="0.3">
      <c r="A52" s="109" t="s">
        <v>35</v>
      </c>
      <c r="B52" s="110"/>
      <c r="C52" s="110"/>
      <c r="D52" s="111"/>
    </row>
    <row r="53" spans="1:9" x14ac:dyDescent="0.25">
      <c r="A53" s="71" t="s">
        <v>36</v>
      </c>
      <c r="B53" s="72"/>
      <c r="C53" s="117" t="s">
        <v>46</v>
      </c>
      <c r="D53" s="118"/>
    </row>
    <row r="54" spans="1:9" ht="15.75" thickBot="1" x14ac:dyDescent="0.3">
      <c r="A54" s="73" t="s">
        <v>37</v>
      </c>
      <c r="B54" s="74"/>
      <c r="C54" s="119"/>
      <c r="D54" s="120"/>
    </row>
    <row r="55" spans="1:9" x14ac:dyDescent="0.25">
      <c r="A55" s="79" t="s">
        <v>21</v>
      </c>
      <c r="B55" s="80"/>
      <c r="C55" s="115"/>
      <c r="D55" s="116"/>
      <c r="F55" s="53" t="b">
        <f>IF(OR(C55="&lt; 50",C55="50 - 300",C55="300 - 1000",C55="1000 - 5000",C55="5000 - 10000",C55="&gt; 10000"),TRUE,FALSE)</f>
        <v>0</v>
      </c>
      <c r="H55" s="55">
        <f>COUNTIF(C55,"")</f>
        <v>1</v>
      </c>
    </row>
    <row r="56" spans="1:9" x14ac:dyDescent="0.25">
      <c r="A56" s="83" t="s">
        <v>22</v>
      </c>
      <c r="B56" s="84"/>
      <c r="C56" s="98"/>
      <c r="D56" s="112"/>
      <c r="F56" s="53" t="b">
        <f t="shared" ref="F56:F61" si="4">IF(OR(C56="&lt; 50",C56="50 - 300",C56="300 - 1000",C56="1000 - 5000",C56="5000 - 10000",C56="&gt; 10000"),TRUE,FALSE)</f>
        <v>0</v>
      </c>
      <c r="H56" s="55">
        <f t="shared" ref="H56:H60" si="5">COUNTIF(C56,"")</f>
        <v>1</v>
      </c>
    </row>
    <row r="57" spans="1:9" x14ac:dyDescent="0.25">
      <c r="A57" s="83" t="s">
        <v>23</v>
      </c>
      <c r="B57" s="84"/>
      <c r="C57" s="98"/>
      <c r="D57" s="112"/>
      <c r="F57" s="53" t="b">
        <f t="shared" si="4"/>
        <v>0</v>
      </c>
      <c r="H57" s="55">
        <f t="shared" si="5"/>
        <v>1</v>
      </c>
    </row>
    <row r="58" spans="1:9" x14ac:dyDescent="0.25">
      <c r="A58" s="83" t="s">
        <v>24</v>
      </c>
      <c r="B58" s="84"/>
      <c r="C58" s="98"/>
      <c r="D58" s="112"/>
      <c r="F58" s="53" t="b">
        <f t="shared" si="4"/>
        <v>0</v>
      </c>
      <c r="H58" s="55">
        <f t="shared" si="5"/>
        <v>1</v>
      </c>
    </row>
    <row r="59" spans="1:9" x14ac:dyDescent="0.25">
      <c r="A59" s="83" t="s">
        <v>25</v>
      </c>
      <c r="B59" s="84"/>
      <c r="C59" s="98"/>
      <c r="D59" s="112"/>
      <c r="F59" s="53" t="b">
        <f t="shared" si="4"/>
        <v>0</v>
      </c>
      <c r="H59" s="55">
        <f t="shared" si="5"/>
        <v>1</v>
      </c>
    </row>
    <row r="60" spans="1:9" x14ac:dyDescent="0.25">
      <c r="A60" s="83" t="s">
        <v>26</v>
      </c>
      <c r="B60" s="84"/>
      <c r="C60" s="98"/>
      <c r="D60" s="112"/>
      <c r="F60" s="53" t="b">
        <f t="shared" si="4"/>
        <v>0</v>
      </c>
      <c r="H60" s="55">
        <f t="shared" si="5"/>
        <v>1</v>
      </c>
    </row>
    <row r="61" spans="1:9" ht="15.75" thickBot="1" x14ac:dyDescent="0.3">
      <c r="A61" s="81" t="s">
        <v>27</v>
      </c>
      <c r="B61" s="82"/>
      <c r="C61" s="77"/>
      <c r="D61" s="78"/>
      <c r="F61" s="53" t="b">
        <f t="shared" si="4"/>
        <v>0</v>
      </c>
      <c r="H61" s="55">
        <f>COUNTIF(C61,"")</f>
        <v>1</v>
      </c>
    </row>
    <row r="62" spans="1:9" ht="15.75" thickBot="1" x14ac:dyDescent="0.3">
      <c r="A62" s="34"/>
      <c r="B62" s="34"/>
      <c r="C62" s="18"/>
      <c r="D62" s="18"/>
    </row>
    <row r="63" spans="1:9" ht="28.15" customHeight="1" thickBot="1" x14ac:dyDescent="0.3">
      <c r="A63" s="64" t="s">
        <v>38</v>
      </c>
      <c r="B63" s="65"/>
      <c r="C63" s="65"/>
      <c r="D63" s="66"/>
    </row>
    <row r="64" spans="1:9" ht="50.1" customHeight="1" x14ac:dyDescent="0.25">
      <c r="A64" s="107" t="s">
        <v>126</v>
      </c>
      <c r="B64" s="108"/>
      <c r="C64" s="75"/>
      <c r="D64" s="76"/>
      <c r="F64" s="53" t="b">
        <f>ISNUMBER(C64)</f>
        <v>0</v>
      </c>
      <c r="G64" s="53" t="b">
        <f>IF(AND(C64&gt;0,OR(B65=1,B66=1,B67=1,B68=1,B69=1,B70=1,B71=1),OR(B72=1,B73=1,B74=1,B75=1,B76=1,B77=1),OR(C78="Yes",C78="No")),TRUE,IF(C64=0,TRUE,FALSE))</f>
        <v>1</v>
      </c>
      <c r="H64" s="55">
        <f>COUNTIF(C64,"")</f>
        <v>1</v>
      </c>
    </row>
    <row r="65" spans="1:8" ht="14.25" customHeight="1" x14ac:dyDescent="0.25">
      <c r="A65" s="102" t="s">
        <v>41</v>
      </c>
      <c r="B65" s="35"/>
      <c r="C65" s="67" t="s">
        <v>13</v>
      </c>
      <c r="D65" s="68"/>
      <c r="F65" s="53" t="b">
        <f>IF(OR(B65="", B65=1,B65=2,B65=3),TRUE,FALSE)</f>
        <v>1</v>
      </c>
      <c r="H65" s="55">
        <f>COUNTIF(B65,"")</f>
        <v>1</v>
      </c>
    </row>
    <row r="66" spans="1:8" x14ac:dyDescent="0.25">
      <c r="A66" s="102"/>
      <c r="B66" s="35"/>
      <c r="C66" s="67" t="s">
        <v>14</v>
      </c>
      <c r="D66" s="68"/>
      <c r="F66" s="53" t="b">
        <f>IF(OR(B66="", B66=1,B66=2,B66=3),TRUE,FALSE)</f>
        <v>1</v>
      </c>
      <c r="H66" s="55">
        <f t="shared" ref="H66:H77" si="6">COUNTIF(B66,"")</f>
        <v>1</v>
      </c>
    </row>
    <row r="67" spans="1:8" x14ac:dyDescent="0.25">
      <c r="A67" s="102"/>
      <c r="B67" s="35"/>
      <c r="C67" s="67" t="s">
        <v>15</v>
      </c>
      <c r="D67" s="68"/>
      <c r="F67" s="53" t="b">
        <f t="shared" ref="F67:F77" si="7">IF(OR(B67="", B67=1,B67=2,B67=3),TRUE,FALSE)</f>
        <v>1</v>
      </c>
      <c r="H67" s="55">
        <f>COUNTIF(B67,"")</f>
        <v>1</v>
      </c>
    </row>
    <row r="68" spans="1:8" x14ac:dyDescent="0.25">
      <c r="A68" s="102"/>
      <c r="B68" s="35"/>
      <c r="C68" s="67" t="s">
        <v>19</v>
      </c>
      <c r="D68" s="68"/>
      <c r="F68" s="53" t="b">
        <f t="shared" si="7"/>
        <v>1</v>
      </c>
      <c r="H68" s="55">
        <f t="shared" si="6"/>
        <v>1</v>
      </c>
    </row>
    <row r="69" spans="1:8" x14ac:dyDescent="0.25">
      <c r="A69" s="102"/>
      <c r="B69" s="35"/>
      <c r="C69" s="67" t="s">
        <v>16</v>
      </c>
      <c r="D69" s="68"/>
      <c r="F69" s="53" t="b">
        <f t="shared" si="7"/>
        <v>1</v>
      </c>
      <c r="H69" s="55">
        <f t="shared" si="6"/>
        <v>1</v>
      </c>
    </row>
    <row r="70" spans="1:8" x14ac:dyDescent="0.25">
      <c r="A70" s="102"/>
      <c r="B70" s="35"/>
      <c r="C70" s="67" t="s">
        <v>17</v>
      </c>
      <c r="D70" s="68"/>
      <c r="F70" s="53" t="b">
        <f t="shared" si="7"/>
        <v>1</v>
      </c>
      <c r="H70" s="55">
        <f t="shared" si="6"/>
        <v>1</v>
      </c>
    </row>
    <row r="71" spans="1:8" x14ac:dyDescent="0.25">
      <c r="A71" s="102"/>
      <c r="B71" s="35"/>
      <c r="C71" s="67" t="s">
        <v>18</v>
      </c>
      <c r="D71" s="68"/>
      <c r="F71" s="53" t="b">
        <f t="shared" si="7"/>
        <v>1</v>
      </c>
      <c r="H71" s="55">
        <f t="shared" si="6"/>
        <v>1</v>
      </c>
    </row>
    <row r="72" spans="1:8" ht="27" customHeight="1" x14ac:dyDescent="0.25">
      <c r="A72" s="102" t="s">
        <v>42</v>
      </c>
      <c r="B72" s="35"/>
      <c r="C72" s="67" t="s">
        <v>47</v>
      </c>
      <c r="D72" s="68"/>
      <c r="F72" s="53" t="b">
        <f t="shared" si="7"/>
        <v>1</v>
      </c>
      <c r="H72" s="55">
        <f t="shared" si="6"/>
        <v>1</v>
      </c>
    </row>
    <row r="73" spans="1:8" ht="40.5" customHeight="1" x14ac:dyDescent="0.25">
      <c r="A73" s="102"/>
      <c r="B73" s="35"/>
      <c r="C73" s="67" t="s">
        <v>48</v>
      </c>
      <c r="D73" s="68"/>
      <c r="F73" s="53" t="b">
        <f t="shared" si="7"/>
        <v>1</v>
      </c>
      <c r="H73" s="55">
        <f t="shared" si="6"/>
        <v>1</v>
      </c>
    </row>
    <row r="74" spans="1:8" ht="27" customHeight="1" x14ac:dyDescent="0.25">
      <c r="A74" s="102"/>
      <c r="B74" s="35"/>
      <c r="C74" s="67" t="s">
        <v>49</v>
      </c>
      <c r="D74" s="68"/>
      <c r="F74" s="53" t="b">
        <f t="shared" si="7"/>
        <v>1</v>
      </c>
      <c r="H74" s="55">
        <f t="shared" si="6"/>
        <v>1</v>
      </c>
    </row>
    <row r="75" spans="1:8" ht="54" customHeight="1" x14ac:dyDescent="0.25">
      <c r="A75" s="102"/>
      <c r="B75" s="35"/>
      <c r="C75" s="67" t="s">
        <v>50</v>
      </c>
      <c r="D75" s="68"/>
      <c r="F75" s="53" t="b">
        <f t="shared" si="7"/>
        <v>1</v>
      </c>
      <c r="H75" s="55">
        <f t="shared" si="6"/>
        <v>1</v>
      </c>
    </row>
    <row r="76" spans="1:8" ht="40.5" customHeight="1" x14ac:dyDescent="0.25">
      <c r="A76" s="102"/>
      <c r="B76" s="35"/>
      <c r="C76" s="67" t="s">
        <v>56</v>
      </c>
      <c r="D76" s="68"/>
      <c r="F76" s="53" t="b">
        <f t="shared" si="7"/>
        <v>1</v>
      </c>
      <c r="H76" s="55">
        <f t="shared" si="6"/>
        <v>1</v>
      </c>
    </row>
    <row r="77" spans="1:8" x14ac:dyDescent="0.25">
      <c r="A77" s="102"/>
      <c r="B77" s="35"/>
      <c r="C77" s="67" t="s">
        <v>51</v>
      </c>
      <c r="D77" s="68"/>
      <c r="F77" s="53" t="b">
        <f t="shared" si="7"/>
        <v>1</v>
      </c>
      <c r="H77" s="55">
        <f t="shared" si="6"/>
        <v>1</v>
      </c>
    </row>
    <row r="78" spans="1:8" ht="49.9" customHeight="1" x14ac:dyDescent="0.25">
      <c r="A78" s="102" t="s">
        <v>43</v>
      </c>
      <c r="B78" s="67"/>
      <c r="C78" s="113"/>
      <c r="D78" s="114"/>
      <c r="F78" s="53" t="b">
        <f>IF(OR(C78="Yes",C78="No",C78=""),TRUE,FALSE)</f>
        <v>1</v>
      </c>
      <c r="H78" s="55">
        <f>COUNTIF(C78,"")</f>
        <v>1</v>
      </c>
    </row>
    <row r="79" spans="1:8" ht="49.9" customHeight="1" thickBot="1" x14ac:dyDescent="0.3">
      <c r="A79" s="69" t="s">
        <v>127</v>
      </c>
      <c r="B79" s="70"/>
      <c r="C79" s="62"/>
      <c r="D79" s="63"/>
      <c r="F79" s="53" t="b">
        <f>IF(OR(C79="English",C79="The language(s) of the home Member State",C79="Any of the two options above at the clients' discretion (i.e. complaints may be filled either in English or in the language(s) of the home member state",C79="other",C79=""),TRUE,FALSE)</f>
        <v>1</v>
      </c>
      <c r="G79" s="53" t="b">
        <f>IF(AND(C78="No",C79=""),FALSE,TRUE)</f>
        <v>1</v>
      </c>
      <c r="H79" s="55">
        <f>COUNTIF(C79,"")</f>
        <v>1</v>
      </c>
    </row>
    <row r="81" spans="2:9" x14ac:dyDescent="0.25">
      <c r="B81" s="16" t="s">
        <v>88</v>
      </c>
      <c r="H81" s="55">
        <f>SUM(H6:H79)</f>
        <v>37</v>
      </c>
      <c r="I81" s="55">
        <f>SUM(I6:I79)</f>
        <v>28</v>
      </c>
    </row>
    <row r="82" spans="2:9" x14ac:dyDescent="0.25">
      <c r="B82" s="46" t="b">
        <f>IF(H82=65,TRUE,IF(OR(ISBLANK(B6),ISBLANK(B7),ISBLANK(B13),ISBLANK(B23),ISBLANK(B30),ISBLANK(B37),ISBLANK(B44),ISBLANK(C23),ISBLANK(C24),ISBLANK(C25),ISBLANK(C26),ISBLANK(C27),ISBLANK(C28),ISBLANK(C29),ISBLANK(C30),ISBLANK(C31),ISBLANK(C32),ISBLANK(C33),ISBLANK(C34),ISBLANK(C35),ISBLANK(C36),ISBLANK(C37),ISBLANK(C38),ISBLANK(C39),ISBLANK(C40),ISBLANK(C41),ISBLANK(C42),ISBLANK(C43),ISBLANK(C44),ISBLANK(C45),ISBLANK(C46),ISBLANK(C47),ISBLANK(C48),ISBLANK(C49),ISBLANK(C50),ISBLANK(C55),ISBLANK(C56),ISBLANK(C57),ISBLANK(C58),ISBLANK(C59),ISBLANK(C60),ISBLANK(C61),ISBLANK(C64),F3=FALSE,G3=FALSE),FALSE,TRUE))</f>
        <v>1</v>
      </c>
      <c r="H82" s="56">
        <f>H81+I81</f>
        <v>65</v>
      </c>
    </row>
  </sheetData>
  <sheetProtection algorithmName="SHA-512" hashValue="4A9+KT0qb49R6aPDiRA20GKw8RGr6EFeY25T3tNi/psOTRxkyML8734lqvBdmROH0G0r8peXbXjW08p71pQAeg==" saltValue="tV2Kd2wMCriygCHSR0UPew==" spinCount="100000" sheet="1" objects="1" scenarios="1"/>
  <mergeCells count="65">
    <mergeCell ref="A78:B78"/>
    <mergeCell ref="C78:D78"/>
    <mergeCell ref="A79:B79"/>
    <mergeCell ref="C79:D79"/>
    <mergeCell ref="C69:D69"/>
    <mergeCell ref="C70:D70"/>
    <mergeCell ref="C71:D71"/>
    <mergeCell ref="A72:A77"/>
    <mergeCell ref="C72:D72"/>
    <mergeCell ref="C73:D73"/>
    <mergeCell ref="C74:D74"/>
    <mergeCell ref="C75:D75"/>
    <mergeCell ref="C76:D76"/>
    <mergeCell ref="C77:D77"/>
    <mergeCell ref="A65:A71"/>
    <mergeCell ref="C65:D65"/>
    <mergeCell ref="C66:D66"/>
    <mergeCell ref="C67:D67"/>
    <mergeCell ref="C68:D68"/>
    <mergeCell ref="A58:B58"/>
    <mergeCell ref="C58:D58"/>
    <mergeCell ref="A59:B59"/>
    <mergeCell ref="C59:D59"/>
    <mergeCell ref="A60:B60"/>
    <mergeCell ref="C60:D60"/>
    <mergeCell ref="A61:B61"/>
    <mergeCell ref="C61:D61"/>
    <mergeCell ref="A63:D63"/>
    <mergeCell ref="A64:B64"/>
    <mergeCell ref="C64:D64"/>
    <mergeCell ref="A55:B55"/>
    <mergeCell ref="C55:D55"/>
    <mergeCell ref="A56:B56"/>
    <mergeCell ref="C56:D56"/>
    <mergeCell ref="A57:B57"/>
    <mergeCell ref="C57:D57"/>
    <mergeCell ref="A53:B53"/>
    <mergeCell ref="C53:D54"/>
    <mergeCell ref="A54:B54"/>
    <mergeCell ref="A21:D21"/>
    <mergeCell ref="C22:D22"/>
    <mergeCell ref="A23:A29"/>
    <mergeCell ref="B23:B29"/>
    <mergeCell ref="A30:A36"/>
    <mergeCell ref="B30:B36"/>
    <mergeCell ref="A37:A43"/>
    <mergeCell ref="B37:B43"/>
    <mergeCell ref="A44:A50"/>
    <mergeCell ref="B44:B50"/>
    <mergeCell ref="A52:D52"/>
    <mergeCell ref="B13:D13"/>
    <mergeCell ref="A14:A19"/>
    <mergeCell ref="B14:D14"/>
    <mergeCell ref="B15:D15"/>
    <mergeCell ref="B16:D16"/>
    <mergeCell ref="B17:D17"/>
    <mergeCell ref="B18:D18"/>
    <mergeCell ref="B19:D19"/>
    <mergeCell ref="A1:D1"/>
    <mergeCell ref="A12:D12"/>
    <mergeCell ref="B3:D3"/>
    <mergeCell ref="A5:B5"/>
    <mergeCell ref="B6:D6"/>
    <mergeCell ref="B7:D7"/>
    <mergeCell ref="B8:D8"/>
  </mergeCells>
  <conditionalFormatting sqref="B82">
    <cfRule type="cellIs" dxfId="112" priority="1" operator="equal">
      <formula>TRUE</formula>
    </cfRule>
    <cfRule type="cellIs" dxfId="111" priority="2" operator="equal">
      <formula>"TRUE"</formula>
    </cfRule>
    <cfRule type="cellIs" dxfId="110" priority="3" operator="equal">
      <formula>"FALSE"</formula>
    </cfRule>
  </conditionalFormatting>
  <dataValidations count="8">
    <dataValidation type="list" allowBlank="1" showInputMessage="1" showErrorMessage="1" sqref="B23 B44 B37 B30 C55:C61">
      <formula1>"&lt; 50, 50 - 300, 300 - 1000, 1000 - 5000, 5000 - 10000, &gt; 10000"</formula1>
    </dataValidation>
    <dataValidation type="list" allowBlank="1" showInputMessage="1" showErrorMessage="1" sqref="B7:D8 B13:D13 C78">
      <formula1>"Yes, No"</formula1>
    </dataValidation>
    <dataValidation type="list" allowBlank="1" showInputMessage="1" showErrorMessage="1" sqref="B14:D19">
      <formula1>"specific website, specific marketing material, use of the language of a host MS (if different from the one(s) from your home MS), telephone calls, tied agents in the host MS, roadshows"</formula1>
    </dataValidation>
    <dataValidation type="list" allowBlank="1" showInputMessage="1" showErrorMessage="1" sqref="C79">
      <formula1>"English, The language(s) of the home Member State, Any of the two options above at the clients' discretion (i.e. complaints may be filled either in English or in the language(s) of the home member state, other"</formula1>
    </dataValidation>
    <dataValidation type="list" allowBlank="1" showInputMessage="1" showErrorMessage="1" sqref="C23:C50">
      <formula1>"X, N/A"</formula1>
    </dataValidation>
    <dataValidation type="decimal" allowBlank="1" showInputMessage="1" showErrorMessage="1" sqref="B6:D6">
      <formula1>-9999999999999990000</formula1>
      <formula2>9999999999999990000</formula2>
    </dataValidation>
    <dataValidation type="whole" operator="greaterThanOrEqual" allowBlank="1" showInputMessage="1" showErrorMessage="1" sqref="C64:D64">
      <formula1>0</formula1>
    </dataValidation>
    <dataValidation type="whole" allowBlank="1" showInputMessage="1" showErrorMessage="1" sqref="B65:B77">
      <formula1>1</formula1>
      <formula2>3</formula2>
    </dataValidation>
  </dataValidations>
  <pageMargins left="0.7" right="0.7" top="0.75" bottom="0.75" header="0.3" footer="0.3"/>
  <pageSetup paperSize="9" scale="71" fitToHeight="0" orientation="portrait" horizontalDpi="300" verticalDpi="300" r:id="rId1"/>
  <rowBreaks count="1" manualBreakCount="1">
    <brk id="51" max="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82"/>
  <sheetViews>
    <sheetView zoomScaleNormal="100" zoomScaleSheetLayoutView="100" workbookViewId="0">
      <selection sqref="A1:D1"/>
    </sheetView>
  </sheetViews>
  <sheetFormatPr defaultRowHeight="15" x14ac:dyDescent="0.25"/>
  <cols>
    <col min="1" max="1" width="48.7109375" style="4" customWidth="1"/>
    <col min="2" max="4" width="25.5703125" style="4" customWidth="1"/>
    <col min="5" max="10" width="9.140625" style="53"/>
    <col min="11" max="16384" width="9.140625" style="4"/>
  </cols>
  <sheetData>
    <row r="1" spans="1:8" ht="16.5" thickBot="1" x14ac:dyDescent="0.3">
      <c r="A1" s="58" t="s">
        <v>44</v>
      </c>
      <c r="B1" s="121"/>
      <c r="C1" s="121"/>
      <c r="D1" s="59"/>
    </row>
    <row r="2" spans="1:8" ht="15.75" thickBot="1" x14ac:dyDescent="0.3">
      <c r="A2" s="18"/>
      <c r="B2" s="18"/>
      <c r="C2" s="18"/>
      <c r="D2" s="18"/>
    </row>
    <row r="3" spans="1:8" ht="15.75" thickBot="1" x14ac:dyDescent="0.3">
      <c r="A3" s="19" t="s">
        <v>31</v>
      </c>
      <c r="B3" s="132" t="s">
        <v>68</v>
      </c>
      <c r="C3" s="133"/>
      <c r="D3" s="134"/>
      <c r="F3" s="54" t="b">
        <f>IF(ISNA(MATCH(FALSE,F5:F79,0)),TRUE,FALSE)</f>
        <v>0</v>
      </c>
      <c r="G3" s="54" t="b">
        <f>IF(ISNA(MATCH(FALSE,G5:G79,0)),TRUE,FALSE)</f>
        <v>0</v>
      </c>
    </row>
    <row r="4" spans="1:8" ht="15.75" thickBot="1" x14ac:dyDescent="0.3">
      <c r="A4" s="18"/>
      <c r="B4" s="18"/>
      <c r="C4" s="18"/>
      <c r="D4" s="18"/>
    </row>
    <row r="5" spans="1:8" ht="30" customHeight="1" thickBot="1" x14ac:dyDescent="0.3">
      <c r="A5" s="87" t="s">
        <v>32</v>
      </c>
      <c r="B5" s="88"/>
      <c r="C5" s="20"/>
      <c r="D5" s="21"/>
    </row>
    <row r="6" spans="1:8" ht="51.95" customHeight="1" x14ac:dyDescent="0.25">
      <c r="A6" s="22" t="s">
        <v>52</v>
      </c>
      <c r="B6" s="135"/>
      <c r="C6" s="136"/>
      <c r="D6" s="137"/>
      <c r="F6" s="53" t="b">
        <f>ISNUMBER(B6)</f>
        <v>0</v>
      </c>
      <c r="H6" s="55">
        <f>COUNTIF(B6,"")</f>
        <v>1</v>
      </c>
    </row>
    <row r="7" spans="1:8" ht="51.95" customHeight="1" x14ac:dyDescent="0.25">
      <c r="A7" s="23" t="s">
        <v>54</v>
      </c>
      <c r="B7" s="122"/>
      <c r="C7" s="123"/>
      <c r="D7" s="124"/>
      <c r="F7" s="53" t="b">
        <f>IF(OR(B7="Yes",B7="No"),TRUE,FALSE)</f>
        <v>0</v>
      </c>
      <c r="H7" s="55">
        <f>COUNTIF(B7,"")</f>
        <v>1</v>
      </c>
    </row>
    <row r="8" spans="1:8" ht="79.150000000000006" customHeight="1" thickBot="1" x14ac:dyDescent="0.3">
      <c r="A8" s="24" t="s">
        <v>124</v>
      </c>
      <c r="B8" s="125"/>
      <c r="C8" s="126"/>
      <c r="D8" s="127"/>
      <c r="F8" s="53" t="b">
        <f>IF(OR(B8="Yes",B8="No",B8=""),TRUE,FALSE)</f>
        <v>1</v>
      </c>
      <c r="G8" s="53" t="b">
        <f>IF(AND(B7="Yes",OR(B8="Yes",B8="No")),TRUE,IF(B7="No",TRUE,FALSE))</f>
        <v>0</v>
      </c>
      <c r="H8" s="55">
        <f>COUNTIF(B8,"")</f>
        <v>1</v>
      </c>
    </row>
    <row r="9" spans="1:8" x14ac:dyDescent="0.25">
      <c r="A9" s="25" t="s">
        <v>39</v>
      </c>
      <c r="B9" s="18"/>
      <c r="C9" s="18"/>
      <c r="D9" s="18"/>
    </row>
    <row r="10" spans="1:8" x14ac:dyDescent="0.25">
      <c r="A10" s="26" t="s">
        <v>55</v>
      </c>
      <c r="B10" s="18"/>
      <c r="C10" s="18"/>
      <c r="D10" s="18"/>
    </row>
    <row r="11" spans="1:8" ht="15.75" thickBot="1" x14ac:dyDescent="0.3">
      <c r="A11" s="18"/>
      <c r="B11" s="18"/>
      <c r="C11" s="18"/>
      <c r="D11" s="18"/>
    </row>
    <row r="12" spans="1:8" ht="30" customHeight="1" thickBot="1" x14ac:dyDescent="0.3">
      <c r="A12" s="128" t="s">
        <v>10</v>
      </c>
      <c r="B12" s="129"/>
      <c r="C12" s="130"/>
      <c r="D12" s="131"/>
    </row>
    <row r="13" spans="1:8" ht="85.5" x14ac:dyDescent="0.25">
      <c r="A13" s="37" t="s">
        <v>53</v>
      </c>
      <c r="B13" s="92"/>
      <c r="C13" s="93"/>
      <c r="D13" s="94"/>
      <c r="F13" s="53" t="b">
        <f>IF(OR(B13="Yes",B13="No"),TRUE,FALSE)</f>
        <v>0</v>
      </c>
      <c r="H13" s="55">
        <f>COUNTIF(B13,"")</f>
        <v>1</v>
      </c>
    </row>
    <row r="14" spans="1:8" ht="15" customHeight="1" x14ac:dyDescent="0.25">
      <c r="A14" s="102" t="s">
        <v>125</v>
      </c>
      <c r="B14" s="103"/>
      <c r="C14" s="104"/>
      <c r="D14" s="105"/>
      <c r="F14" s="53" t="b">
        <f>IF(OR(B14="specific website",B14="specific marketing material",B14="use of the language of a host MS (if different from the one(s) from your home MS)",B14="telephone calls",B14="tied agents in the host MS",B14="roadshows",B14=""),TRUE,FALSE)</f>
        <v>1</v>
      </c>
      <c r="H14" s="55">
        <f>COUNTIF(B14,"")</f>
        <v>1</v>
      </c>
    </row>
    <row r="15" spans="1:8" x14ac:dyDescent="0.25">
      <c r="A15" s="102"/>
      <c r="B15" s="103"/>
      <c r="C15" s="104"/>
      <c r="D15" s="105"/>
      <c r="F15" s="53" t="b">
        <f t="shared" ref="F15:F19" si="0">IF(OR(B15="specific website",B15="specific marketing material",B15="use of the language of a host MS (if different from the one(s) from your home MS)",B15="telephone calls",B15="tied agents in the host MS",B15="roadshows",B15=""),TRUE,FALSE)</f>
        <v>1</v>
      </c>
      <c r="H15" s="55">
        <f>COUNTIF(B15,"")</f>
        <v>1</v>
      </c>
    </row>
    <row r="16" spans="1:8" x14ac:dyDescent="0.25">
      <c r="A16" s="102"/>
      <c r="B16" s="103"/>
      <c r="C16" s="104"/>
      <c r="D16" s="105"/>
      <c r="F16" s="53" t="b">
        <f t="shared" si="0"/>
        <v>1</v>
      </c>
      <c r="H16" s="55">
        <f t="shared" ref="H16:H19" si="1">COUNTIF(B16,"")</f>
        <v>1</v>
      </c>
    </row>
    <row r="17" spans="1:9" x14ac:dyDescent="0.25">
      <c r="A17" s="102"/>
      <c r="B17" s="103"/>
      <c r="C17" s="104"/>
      <c r="D17" s="105"/>
      <c r="F17" s="53" t="b">
        <f t="shared" si="0"/>
        <v>1</v>
      </c>
      <c r="H17" s="55">
        <f t="shared" si="1"/>
        <v>1</v>
      </c>
    </row>
    <row r="18" spans="1:9" x14ac:dyDescent="0.25">
      <c r="A18" s="102"/>
      <c r="B18" s="103"/>
      <c r="C18" s="104"/>
      <c r="D18" s="105"/>
      <c r="F18" s="53" t="b">
        <f t="shared" si="0"/>
        <v>1</v>
      </c>
      <c r="H18" s="55">
        <f t="shared" si="1"/>
        <v>1</v>
      </c>
    </row>
    <row r="19" spans="1:9" ht="15.75" thickBot="1" x14ac:dyDescent="0.3">
      <c r="A19" s="69"/>
      <c r="B19" s="95"/>
      <c r="C19" s="96"/>
      <c r="D19" s="97"/>
      <c r="F19" s="53" t="b">
        <f t="shared" si="0"/>
        <v>1</v>
      </c>
      <c r="G19" s="53" t="b">
        <f>IF(AND(B13="Yes",B14="",B15="",B16="",B17="",B18="",B19=""),FALSE,TRUE)</f>
        <v>1</v>
      </c>
      <c r="H19" s="55">
        <f t="shared" si="1"/>
        <v>1</v>
      </c>
    </row>
    <row r="20" spans="1:9" ht="15.75" thickBot="1" x14ac:dyDescent="0.3">
      <c r="A20" s="18"/>
      <c r="B20" s="18"/>
      <c r="C20" s="18"/>
      <c r="D20" s="18"/>
    </row>
    <row r="21" spans="1:9" ht="27" customHeight="1" thickBot="1" x14ac:dyDescent="0.3">
      <c r="A21" s="87" t="s">
        <v>33</v>
      </c>
      <c r="B21" s="88"/>
      <c r="C21" s="89"/>
      <c r="D21" s="90"/>
    </row>
    <row r="22" spans="1:9" ht="27" customHeight="1" thickBot="1" x14ac:dyDescent="0.3">
      <c r="A22" s="28" t="s">
        <v>34</v>
      </c>
      <c r="B22" s="29" t="s">
        <v>45</v>
      </c>
      <c r="C22" s="99" t="s">
        <v>11</v>
      </c>
      <c r="D22" s="100"/>
    </row>
    <row r="23" spans="1:9" x14ac:dyDescent="0.25">
      <c r="A23" s="91" t="s">
        <v>12</v>
      </c>
      <c r="B23" s="101"/>
      <c r="C23" s="38"/>
      <c r="D23" s="30" t="s">
        <v>13</v>
      </c>
      <c r="F23" s="53" t="b">
        <f>IF(OR(B23="&lt; 50",B23="50 - 300",B23="300 - 1000",B23="1000 - 5000",B23="5000 - 10000",B23="&gt; 10000"),TRUE,FALSE)</f>
        <v>0</v>
      </c>
      <c r="G23" s="53" t="b">
        <f>IF(OR(C23="X",C23="N/A"),TRUE,FALSE)</f>
        <v>0</v>
      </c>
      <c r="H23" s="55">
        <f>COUNTIF(B23,"")</f>
        <v>1</v>
      </c>
      <c r="I23" s="55">
        <f>COUNTIF(C23,"")</f>
        <v>1</v>
      </c>
    </row>
    <row r="24" spans="1:9" x14ac:dyDescent="0.25">
      <c r="A24" s="86"/>
      <c r="B24" s="98"/>
      <c r="C24" s="39"/>
      <c r="D24" s="36" t="s">
        <v>14</v>
      </c>
      <c r="G24" s="53" t="b">
        <f t="shared" ref="G24:G50" si="2">IF(OR(C24="X",C24="N/A"),TRUE,FALSE)</f>
        <v>0</v>
      </c>
      <c r="I24" s="55">
        <f t="shared" ref="I24:I50" si="3">COUNTIF(C24,"")</f>
        <v>1</v>
      </c>
    </row>
    <row r="25" spans="1:9" x14ac:dyDescent="0.25">
      <c r="A25" s="86"/>
      <c r="B25" s="98"/>
      <c r="C25" s="39"/>
      <c r="D25" s="36" t="s">
        <v>15</v>
      </c>
      <c r="G25" s="53" t="b">
        <f t="shared" si="2"/>
        <v>0</v>
      </c>
      <c r="I25" s="55">
        <f t="shared" si="3"/>
        <v>1</v>
      </c>
    </row>
    <row r="26" spans="1:9" ht="14.25" customHeight="1" x14ac:dyDescent="0.25">
      <c r="A26" s="86"/>
      <c r="B26" s="98"/>
      <c r="C26" s="39"/>
      <c r="D26" s="36" t="s">
        <v>19</v>
      </c>
      <c r="G26" s="53" t="b">
        <f t="shared" si="2"/>
        <v>0</v>
      </c>
      <c r="I26" s="55">
        <f t="shared" si="3"/>
        <v>1</v>
      </c>
    </row>
    <row r="27" spans="1:9" x14ac:dyDescent="0.25">
      <c r="A27" s="86"/>
      <c r="B27" s="98"/>
      <c r="C27" s="39"/>
      <c r="D27" s="36" t="s">
        <v>16</v>
      </c>
      <c r="G27" s="53" t="b">
        <f t="shared" si="2"/>
        <v>0</v>
      </c>
      <c r="I27" s="55">
        <f>COUNTIF(C27,"")</f>
        <v>1</v>
      </c>
    </row>
    <row r="28" spans="1:9" x14ac:dyDescent="0.25">
      <c r="A28" s="86"/>
      <c r="B28" s="98"/>
      <c r="C28" s="39"/>
      <c r="D28" s="36" t="s">
        <v>17</v>
      </c>
      <c r="G28" s="53" t="b">
        <f t="shared" si="2"/>
        <v>0</v>
      </c>
      <c r="I28" s="55">
        <f t="shared" si="3"/>
        <v>1</v>
      </c>
    </row>
    <row r="29" spans="1:9" x14ac:dyDescent="0.25">
      <c r="A29" s="86"/>
      <c r="B29" s="98"/>
      <c r="C29" s="39"/>
      <c r="D29" s="36" t="s">
        <v>18</v>
      </c>
      <c r="G29" s="53" t="b">
        <f t="shared" si="2"/>
        <v>0</v>
      </c>
      <c r="I29" s="55">
        <f t="shared" si="3"/>
        <v>1</v>
      </c>
    </row>
    <row r="30" spans="1:9" x14ac:dyDescent="0.25">
      <c r="A30" s="85" t="s">
        <v>9</v>
      </c>
      <c r="B30" s="98"/>
      <c r="C30" s="39"/>
      <c r="D30" s="36" t="s">
        <v>13</v>
      </c>
      <c r="F30" s="53" t="b">
        <f>IF(OR(B30="&lt; 50",B30="50 - 300",B30="300 - 1000",B30="1000 - 5000",B30="5000 - 10000",B30="&gt; 10000"),TRUE,FALSE)</f>
        <v>0</v>
      </c>
      <c r="G30" s="53" t="b">
        <f t="shared" si="2"/>
        <v>0</v>
      </c>
      <c r="H30" s="55">
        <f>COUNTIF(B30,"")</f>
        <v>1</v>
      </c>
      <c r="I30" s="55">
        <f t="shared" si="3"/>
        <v>1</v>
      </c>
    </row>
    <row r="31" spans="1:9" x14ac:dyDescent="0.25">
      <c r="A31" s="86"/>
      <c r="B31" s="98"/>
      <c r="C31" s="39"/>
      <c r="D31" s="36" t="s">
        <v>14</v>
      </c>
      <c r="G31" s="53" t="b">
        <f t="shared" si="2"/>
        <v>0</v>
      </c>
      <c r="I31" s="55">
        <f t="shared" si="3"/>
        <v>1</v>
      </c>
    </row>
    <row r="32" spans="1:9" x14ac:dyDescent="0.25">
      <c r="A32" s="86"/>
      <c r="B32" s="98"/>
      <c r="C32" s="39"/>
      <c r="D32" s="36" t="s">
        <v>15</v>
      </c>
      <c r="G32" s="53" t="b">
        <f t="shared" si="2"/>
        <v>0</v>
      </c>
      <c r="I32" s="55">
        <f t="shared" si="3"/>
        <v>1</v>
      </c>
    </row>
    <row r="33" spans="1:9" ht="14.25" customHeight="1" x14ac:dyDescent="0.25">
      <c r="A33" s="86"/>
      <c r="B33" s="98"/>
      <c r="C33" s="39"/>
      <c r="D33" s="36" t="s">
        <v>19</v>
      </c>
      <c r="G33" s="53" t="b">
        <f t="shared" si="2"/>
        <v>0</v>
      </c>
      <c r="I33" s="55">
        <f t="shared" si="3"/>
        <v>1</v>
      </c>
    </row>
    <row r="34" spans="1:9" x14ac:dyDescent="0.25">
      <c r="A34" s="86"/>
      <c r="B34" s="98"/>
      <c r="C34" s="39"/>
      <c r="D34" s="36" t="s">
        <v>16</v>
      </c>
      <c r="G34" s="53" t="b">
        <f t="shared" si="2"/>
        <v>0</v>
      </c>
      <c r="I34" s="55">
        <f t="shared" si="3"/>
        <v>1</v>
      </c>
    </row>
    <row r="35" spans="1:9" x14ac:dyDescent="0.25">
      <c r="A35" s="86"/>
      <c r="B35" s="98"/>
      <c r="C35" s="39"/>
      <c r="D35" s="36" t="s">
        <v>17</v>
      </c>
      <c r="G35" s="53" t="b">
        <f t="shared" si="2"/>
        <v>0</v>
      </c>
      <c r="I35" s="55">
        <f>COUNTIF(C35,"")</f>
        <v>1</v>
      </c>
    </row>
    <row r="36" spans="1:9" x14ac:dyDescent="0.25">
      <c r="A36" s="86"/>
      <c r="B36" s="98"/>
      <c r="C36" s="39"/>
      <c r="D36" s="36" t="s">
        <v>18</v>
      </c>
      <c r="G36" s="53" t="b">
        <f t="shared" si="2"/>
        <v>0</v>
      </c>
      <c r="I36" s="55">
        <f t="shared" si="3"/>
        <v>1</v>
      </c>
    </row>
    <row r="37" spans="1:9" x14ac:dyDescent="0.25">
      <c r="A37" s="85" t="s">
        <v>8</v>
      </c>
      <c r="B37" s="98"/>
      <c r="C37" s="39"/>
      <c r="D37" s="36" t="s">
        <v>13</v>
      </c>
      <c r="F37" s="53" t="b">
        <f>IF(OR(B37="&lt; 50",B37="50 - 300",B37="300 - 1000",B37="1000 - 5000",B37="5000 - 10000",B37="&gt; 10000"),TRUE,FALSE)</f>
        <v>0</v>
      </c>
      <c r="G37" s="53" t="b">
        <f t="shared" si="2"/>
        <v>0</v>
      </c>
      <c r="H37" s="55">
        <f>COUNTIF(B37,"")</f>
        <v>1</v>
      </c>
      <c r="I37" s="55">
        <f t="shared" si="3"/>
        <v>1</v>
      </c>
    </row>
    <row r="38" spans="1:9" x14ac:dyDescent="0.25">
      <c r="A38" s="86"/>
      <c r="B38" s="98"/>
      <c r="C38" s="39"/>
      <c r="D38" s="36" t="s">
        <v>14</v>
      </c>
      <c r="G38" s="53" t="b">
        <f t="shared" si="2"/>
        <v>0</v>
      </c>
      <c r="I38" s="55">
        <f t="shared" si="3"/>
        <v>1</v>
      </c>
    </row>
    <row r="39" spans="1:9" x14ac:dyDescent="0.25">
      <c r="A39" s="86"/>
      <c r="B39" s="98"/>
      <c r="C39" s="39"/>
      <c r="D39" s="36" t="s">
        <v>15</v>
      </c>
      <c r="G39" s="53" t="b">
        <f t="shared" si="2"/>
        <v>0</v>
      </c>
      <c r="I39" s="55">
        <f t="shared" si="3"/>
        <v>1</v>
      </c>
    </row>
    <row r="40" spans="1:9" ht="14.25" customHeight="1" x14ac:dyDescent="0.25">
      <c r="A40" s="86"/>
      <c r="B40" s="98"/>
      <c r="C40" s="39"/>
      <c r="D40" s="36" t="s">
        <v>19</v>
      </c>
      <c r="G40" s="53" t="b">
        <f t="shared" si="2"/>
        <v>0</v>
      </c>
      <c r="I40" s="55">
        <f t="shared" si="3"/>
        <v>1</v>
      </c>
    </row>
    <row r="41" spans="1:9" x14ac:dyDescent="0.25">
      <c r="A41" s="86"/>
      <c r="B41" s="98"/>
      <c r="C41" s="39"/>
      <c r="D41" s="36" t="s">
        <v>16</v>
      </c>
      <c r="G41" s="53" t="b">
        <f t="shared" si="2"/>
        <v>0</v>
      </c>
      <c r="I41" s="55">
        <f>COUNTIF(C41,"")</f>
        <v>1</v>
      </c>
    </row>
    <row r="42" spans="1:9" x14ac:dyDescent="0.25">
      <c r="A42" s="86"/>
      <c r="B42" s="98"/>
      <c r="C42" s="39"/>
      <c r="D42" s="36" t="s">
        <v>17</v>
      </c>
      <c r="G42" s="53" t="b">
        <f t="shared" si="2"/>
        <v>0</v>
      </c>
      <c r="I42" s="55">
        <f t="shared" si="3"/>
        <v>1</v>
      </c>
    </row>
    <row r="43" spans="1:9" x14ac:dyDescent="0.25">
      <c r="A43" s="86"/>
      <c r="B43" s="98"/>
      <c r="C43" s="39"/>
      <c r="D43" s="36" t="s">
        <v>18</v>
      </c>
      <c r="G43" s="53" t="b">
        <f t="shared" si="2"/>
        <v>0</v>
      </c>
      <c r="I43" s="55">
        <f t="shared" si="3"/>
        <v>1</v>
      </c>
    </row>
    <row r="44" spans="1:9" x14ac:dyDescent="0.25">
      <c r="A44" s="85" t="s">
        <v>20</v>
      </c>
      <c r="B44" s="98"/>
      <c r="C44" s="39"/>
      <c r="D44" s="36" t="s">
        <v>13</v>
      </c>
      <c r="F44" s="53" t="b">
        <f>IF(OR(B44="&lt; 50",B44="50 - 300",B44="300 - 1000",B44="1000 - 5000",B44="5000 - 10000",B44="&gt; 10000"),TRUE,FALSE)</f>
        <v>0</v>
      </c>
      <c r="G44" s="53" t="b">
        <f t="shared" si="2"/>
        <v>0</v>
      </c>
      <c r="H44" s="55">
        <f>COUNTIF(B44,"")</f>
        <v>1</v>
      </c>
      <c r="I44" s="55">
        <f t="shared" si="3"/>
        <v>1</v>
      </c>
    </row>
    <row r="45" spans="1:9" x14ac:dyDescent="0.25">
      <c r="A45" s="86"/>
      <c r="B45" s="98"/>
      <c r="C45" s="39"/>
      <c r="D45" s="36" t="s">
        <v>14</v>
      </c>
      <c r="G45" s="53" t="b">
        <f t="shared" si="2"/>
        <v>0</v>
      </c>
      <c r="I45" s="55">
        <f t="shared" si="3"/>
        <v>1</v>
      </c>
    </row>
    <row r="46" spans="1:9" x14ac:dyDescent="0.25">
      <c r="A46" s="86"/>
      <c r="B46" s="98"/>
      <c r="C46" s="39"/>
      <c r="D46" s="36" t="s">
        <v>15</v>
      </c>
      <c r="G46" s="53" t="b">
        <f t="shared" si="2"/>
        <v>0</v>
      </c>
      <c r="I46" s="55">
        <f t="shared" si="3"/>
        <v>1</v>
      </c>
    </row>
    <row r="47" spans="1:9" ht="14.25" customHeight="1" x14ac:dyDescent="0.25">
      <c r="A47" s="86"/>
      <c r="B47" s="98"/>
      <c r="C47" s="39"/>
      <c r="D47" s="36" t="s">
        <v>19</v>
      </c>
      <c r="G47" s="53" t="b">
        <f t="shared" si="2"/>
        <v>0</v>
      </c>
      <c r="I47" s="55">
        <f t="shared" si="3"/>
        <v>1</v>
      </c>
    </row>
    <row r="48" spans="1:9" x14ac:dyDescent="0.25">
      <c r="A48" s="86"/>
      <c r="B48" s="98"/>
      <c r="C48" s="39"/>
      <c r="D48" s="36" t="s">
        <v>16</v>
      </c>
      <c r="G48" s="53" t="b">
        <f t="shared" si="2"/>
        <v>0</v>
      </c>
      <c r="I48" s="55">
        <f t="shared" si="3"/>
        <v>1</v>
      </c>
    </row>
    <row r="49" spans="1:9" x14ac:dyDescent="0.25">
      <c r="A49" s="86"/>
      <c r="B49" s="98"/>
      <c r="C49" s="39"/>
      <c r="D49" s="36" t="s">
        <v>17</v>
      </c>
      <c r="G49" s="53" t="b">
        <f t="shared" si="2"/>
        <v>0</v>
      </c>
      <c r="I49" s="55">
        <f t="shared" si="3"/>
        <v>1</v>
      </c>
    </row>
    <row r="50" spans="1:9" ht="15.75" thickBot="1" x14ac:dyDescent="0.3">
      <c r="A50" s="106"/>
      <c r="B50" s="77"/>
      <c r="C50" s="40"/>
      <c r="D50" s="32" t="s">
        <v>18</v>
      </c>
      <c r="G50" s="53" t="b">
        <f t="shared" si="2"/>
        <v>0</v>
      </c>
      <c r="I50" s="55">
        <f t="shared" si="3"/>
        <v>1</v>
      </c>
    </row>
    <row r="51" spans="1:9" ht="15.75" thickBot="1" x14ac:dyDescent="0.3">
      <c r="A51" s="33"/>
      <c r="B51" s="33"/>
      <c r="C51" s="18"/>
      <c r="D51" s="18"/>
    </row>
    <row r="52" spans="1:9" ht="27.75" customHeight="1" thickBot="1" x14ac:dyDescent="0.3">
      <c r="A52" s="109" t="s">
        <v>35</v>
      </c>
      <c r="B52" s="110"/>
      <c r="C52" s="110"/>
      <c r="D52" s="111"/>
    </row>
    <row r="53" spans="1:9" x14ac:dyDescent="0.25">
      <c r="A53" s="71" t="s">
        <v>36</v>
      </c>
      <c r="B53" s="72"/>
      <c r="C53" s="117" t="s">
        <v>46</v>
      </c>
      <c r="D53" s="118"/>
    </row>
    <row r="54" spans="1:9" ht="15.75" thickBot="1" x14ac:dyDescent="0.3">
      <c r="A54" s="73" t="s">
        <v>37</v>
      </c>
      <c r="B54" s="74"/>
      <c r="C54" s="119"/>
      <c r="D54" s="120"/>
    </row>
    <row r="55" spans="1:9" x14ac:dyDescent="0.25">
      <c r="A55" s="79" t="s">
        <v>21</v>
      </c>
      <c r="B55" s="80"/>
      <c r="C55" s="115"/>
      <c r="D55" s="116"/>
      <c r="F55" s="53" t="b">
        <f>IF(OR(C55="&lt; 50",C55="50 - 300",C55="300 - 1000",C55="1000 - 5000",C55="5000 - 10000",C55="&gt; 10000"),TRUE,FALSE)</f>
        <v>0</v>
      </c>
      <c r="H55" s="55">
        <f>COUNTIF(C55,"")</f>
        <v>1</v>
      </c>
    </row>
    <row r="56" spans="1:9" x14ac:dyDescent="0.25">
      <c r="A56" s="83" t="s">
        <v>22</v>
      </c>
      <c r="B56" s="84"/>
      <c r="C56" s="98"/>
      <c r="D56" s="112"/>
      <c r="F56" s="53" t="b">
        <f t="shared" ref="F56:F61" si="4">IF(OR(C56="&lt; 50",C56="50 - 300",C56="300 - 1000",C56="1000 - 5000",C56="5000 - 10000",C56="&gt; 10000"),TRUE,FALSE)</f>
        <v>0</v>
      </c>
      <c r="H56" s="55">
        <f t="shared" ref="H56:H60" si="5">COUNTIF(C56,"")</f>
        <v>1</v>
      </c>
    </row>
    <row r="57" spans="1:9" x14ac:dyDescent="0.25">
      <c r="A57" s="83" t="s">
        <v>23</v>
      </c>
      <c r="B57" s="84"/>
      <c r="C57" s="98"/>
      <c r="D57" s="112"/>
      <c r="F57" s="53" t="b">
        <f t="shared" si="4"/>
        <v>0</v>
      </c>
      <c r="H57" s="55">
        <f t="shared" si="5"/>
        <v>1</v>
      </c>
    </row>
    <row r="58" spans="1:9" x14ac:dyDescent="0.25">
      <c r="A58" s="83" t="s">
        <v>24</v>
      </c>
      <c r="B58" s="84"/>
      <c r="C58" s="98"/>
      <c r="D58" s="112"/>
      <c r="F58" s="53" t="b">
        <f t="shared" si="4"/>
        <v>0</v>
      </c>
      <c r="H58" s="55">
        <f t="shared" si="5"/>
        <v>1</v>
      </c>
    </row>
    <row r="59" spans="1:9" x14ac:dyDescent="0.25">
      <c r="A59" s="83" t="s">
        <v>25</v>
      </c>
      <c r="B59" s="84"/>
      <c r="C59" s="98"/>
      <c r="D59" s="112"/>
      <c r="F59" s="53" t="b">
        <f t="shared" si="4"/>
        <v>0</v>
      </c>
      <c r="H59" s="55">
        <f t="shared" si="5"/>
        <v>1</v>
      </c>
    </row>
    <row r="60" spans="1:9" x14ac:dyDescent="0.25">
      <c r="A60" s="83" t="s">
        <v>26</v>
      </c>
      <c r="B60" s="84"/>
      <c r="C60" s="98"/>
      <c r="D60" s="112"/>
      <c r="F60" s="53" t="b">
        <f t="shared" si="4"/>
        <v>0</v>
      </c>
      <c r="H60" s="55">
        <f t="shared" si="5"/>
        <v>1</v>
      </c>
    </row>
    <row r="61" spans="1:9" ht="15.75" thickBot="1" x14ac:dyDescent="0.3">
      <c r="A61" s="81" t="s">
        <v>27</v>
      </c>
      <c r="B61" s="82"/>
      <c r="C61" s="77"/>
      <c r="D61" s="78"/>
      <c r="F61" s="53" t="b">
        <f t="shared" si="4"/>
        <v>0</v>
      </c>
      <c r="H61" s="55">
        <f>COUNTIF(C61,"")</f>
        <v>1</v>
      </c>
    </row>
    <row r="62" spans="1:9" ht="15.75" thickBot="1" x14ac:dyDescent="0.3">
      <c r="A62" s="34"/>
      <c r="B62" s="34"/>
      <c r="C62" s="18"/>
      <c r="D62" s="18"/>
    </row>
    <row r="63" spans="1:9" ht="28.15" customHeight="1" thickBot="1" x14ac:dyDescent="0.3">
      <c r="A63" s="64" t="s">
        <v>38</v>
      </c>
      <c r="B63" s="65"/>
      <c r="C63" s="65"/>
      <c r="D63" s="66"/>
    </row>
    <row r="64" spans="1:9" ht="50.1" customHeight="1" x14ac:dyDescent="0.25">
      <c r="A64" s="107" t="s">
        <v>126</v>
      </c>
      <c r="B64" s="108"/>
      <c r="C64" s="75"/>
      <c r="D64" s="76"/>
      <c r="F64" s="53" t="b">
        <f>ISNUMBER(C64)</f>
        <v>0</v>
      </c>
      <c r="G64" s="53" t="b">
        <f>IF(AND(C64&gt;0,OR(B65=1,B66=1,B67=1,B68=1,B69=1,B70=1,B71=1),OR(B72=1,B73=1,B74=1,B75=1,B76=1,B77=1),OR(C78="Yes",C78="No")),TRUE,IF(C64=0,TRUE,FALSE))</f>
        <v>1</v>
      </c>
      <c r="H64" s="55">
        <f>COUNTIF(C64,"")</f>
        <v>1</v>
      </c>
    </row>
    <row r="65" spans="1:8" ht="14.25" customHeight="1" x14ac:dyDescent="0.25">
      <c r="A65" s="102" t="s">
        <v>41</v>
      </c>
      <c r="B65" s="35"/>
      <c r="C65" s="67" t="s">
        <v>13</v>
      </c>
      <c r="D65" s="68"/>
      <c r="F65" s="53" t="b">
        <f>IF(OR(B65="", B65=1,B65=2,B65=3),TRUE,FALSE)</f>
        <v>1</v>
      </c>
      <c r="H65" s="55">
        <f>COUNTIF(B65,"")</f>
        <v>1</v>
      </c>
    </row>
    <row r="66" spans="1:8" x14ac:dyDescent="0.25">
      <c r="A66" s="102"/>
      <c r="B66" s="35"/>
      <c r="C66" s="67" t="s">
        <v>14</v>
      </c>
      <c r="D66" s="68"/>
      <c r="F66" s="53" t="b">
        <f>IF(OR(B66="", B66=1,B66=2,B66=3),TRUE,FALSE)</f>
        <v>1</v>
      </c>
      <c r="H66" s="55">
        <f t="shared" ref="H66:H77" si="6">COUNTIF(B66,"")</f>
        <v>1</v>
      </c>
    </row>
    <row r="67" spans="1:8" x14ac:dyDescent="0.25">
      <c r="A67" s="102"/>
      <c r="B67" s="35"/>
      <c r="C67" s="67" t="s">
        <v>15</v>
      </c>
      <c r="D67" s="68"/>
      <c r="F67" s="53" t="b">
        <f t="shared" ref="F67:F77" si="7">IF(OR(B67="", B67=1,B67=2,B67=3),TRUE,FALSE)</f>
        <v>1</v>
      </c>
      <c r="H67" s="55">
        <f>COUNTIF(B67,"")</f>
        <v>1</v>
      </c>
    </row>
    <row r="68" spans="1:8" x14ac:dyDescent="0.25">
      <c r="A68" s="102"/>
      <c r="B68" s="35"/>
      <c r="C68" s="67" t="s">
        <v>19</v>
      </c>
      <c r="D68" s="68"/>
      <c r="F68" s="53" t="b">
        <f t="shared" si="7"/>
        <v>1</v>
      </c>
      <c r="H68" s="55">
        <f t="shared" si="6"/>
        <v>1</v>
      </c>
    </row>
    <row r="69" spans="1:8" x14ac:dyDescent="0.25">
      <c r="A69" s="102"/>
      <c r="B69" s="35"/>
      <c r="C69" s="67" t="s">
        <v>16</v>
      </c>
      <c r="D69" s="68"/>
      <c r="F69" s="53" t="b">
        <f t="shared" si="7"/>
        <v>1</v>
      </c>
      <c r="H69" s="55">
        <f t="shared" si="6"/>
        <v>1</v>
      </c>
    </row>
    <row r="70" spans="1:8" x14ac:dyDescent="0.25">
      <c r="A70" s="102"/>
      <c r="B70" s="35"/>
      <c r="C70" s="67" t="s">
        <v>17</v>
      </c>
      <c r="D70" s="68"/>
      <c r="F70" s="53" t="b">
        <f t="shared" si="7"/>
        <v>1</v>
      </c>
      <c r="H70" s="55">
        <f t="shared" si="6"/>
        <v>1</v>
      </c>
    </row>
    <row r="71" spans="1:8" x14ac:dyDescent="0.25">
      <c r="A71" s="102"/>
      <c r="B71" s="35"/>
      <c r="C71" s="67" t="s">
        <v>18</v>
      </c>
      <c r="D71" s="68"/>
      <c r="F71" s="53" t="b">
        <f t="shared" si="7"/>
        <v>1</v>
      </c>
      <c r="H71" s="55">
        <f t="shared" si="6"/>
        <v>1</v>
      </c>
    </row>
    <row r="72" spans="1:8" ht="27" customHeight="1" x14ac:dyDescent="0.25">
      <c r="A72" s="102" t="s">
        <v>42</v>
      </c>
      <c r="B72" s="35"/>
      <c r="C72" s="67" t="s">
        <v>47</v>
      </c>
      <c r="D72" s="68"/>
      <c r="F72" s="53" t="b">
        <f t="shared" si="7"/>
        <v>1</v>
      </c>
      <c r="H72" s="55">
        <f t="shared" si="6"/>
        <v>1</v>
      </c>
    </row>
    <row r="73" spans="1:8" ht="40.5" customHeight="1" x14ac:dyDescent="0.25">
      <c r="A73" s="102"/>
      <c r="B73" s="35"/>
      <c r="C73" s="67" t="s">
        <v>48</v>
      </c>
      <c r="D73" s="68"/>
      <c r="F73" s="53" t="b">
        <f t="shared" si="7"/>
        <v>1</v>
      </c>
      <c r="H73" s="55">
        <f t="shared" si="6"/>
        <v>1</v>
      </c>
    </row>
    <row r="74" spans="1:8" ht="27" customHeight="1" x14ac:dyDescent="0.25">
      <c r="A74" s="102"/>
      <c r="B74" s="35"/>
      <c r="C74" s="67" t="s">
        <v>49</v>
      </c>
      <c r="D74" s="68"/>
      <c r="F74" s="53" t="b">
        <f t="shared" si="7"/>
        <v>1</v>
      </c>
      <c r="H74" s="55">
        <f t="shared" si="6"/>
        <v>1</v>
      </c>
    </row>
    <row r="75" spans="1:8" ht="54" customHeight="1" x14ac:dyDescent="0.25">
      <c r="A75" s="102"/>
      <c r="B75" s="35"/>
      <c r="C75" s="67" t="s">
        <v>50</v>
      </c>
      <c r="D75" s="68"/>
      <c r="F75" s="53" t="b">
        <f t="shared" si="7"/>
        <v>1</v>
      </c>
      <c r="H75" s="55">
        <f t="shared" si="6"/>
        <v>1</v>
      </c>
    </row>
    <row r="76" spans="1:8" ht="40.5" customHeight="1" x14ac:dyDescent="0.25">
      <c r="A76" s="102"/>
      <c r="B76" s="35"/>
      <c r="C76" s="67" t="s">
        <v>56</v>
      </c>
      <c r="D76" s="68"/>
      <c r="F76" s="53" t="b">
        <f t="shared" si="7"/>
        <v>1</v>
      </c>
      <c r="H76" s="55">
        <f t="shared" si="6"/>
        <v>1</v>
      </c>
    </row>
    <row r="77" spans="1:8" x14ac:dyDescent="0.25">
      <c r="A77" s="102"/>
      <c r="B77" s="35"/>
      <c r="C77" s="67" t="s">
        <v>51</v>
      </c>
      <c r="D77" s="68"/>
      <c r="F77" s="53" t="b">
        <f t="shared" si="7"/>
        <v>1</v>
      </c>
      <c r="H77" s="55">
        <f t="shared" si="6"/>
        <v>1</v>
      </c>
    </row>
    <row r="78" spans="1:8" ht="49.9" customHeight="1" x14ac:dyDescent="0.25">
      <c r="A78" s="102" t="s">
        <v>43</v>
      </c>
      <c r="B78" s="67"/>
      <c r="C78" s="113"/>
      <c r="D78" s="114"/>
      <c r="F78" s="53" t="b">
        <f>IF(OR(C78="Yes",C78="No",C78=""),TRUE,FALSE)</f>
        <v>1</v>
      </c>
      <c r="H78" s="55">
        <f>COUNTIF(C78,"")</f>
        <v>1</v>
      </c>
    </row>
    <row r="79" spans="1:8" ht="49.9" customHeight="1" thickBot="1" x14ac:dyDescent="0.3">
      <c r="A79" s="69" t="s">
        <v>127</v>
      </c>
      <c r="B79" s="70"/>
      <c r="C79" s="62"/>
      <c r="D79" s="63"/>
      <c r="F79" s="53" t="b">
        <f>IF(OR(C79="English",C79="The language(s) of the home Member State",C79="Any of the two options above at the clients' discretion (i.e. complaints may be filled either in English or in the language(s) of the home member state",C79="other",C79=""),TRUE,FALSE)</f>
        <v>1</v>
      </c>
      <c r="G79" s="53" t="b">
        <f>IF(AND(C78="No",C79=""),FALSE,TRUE)</f>
        <v>1</v>
      </c>
      <c r="H79" s="55">
        <f>COUNTIF(C79,"")</f>
        <v>1</v>
      </c>
    </row>
    <row r="81" spans="2:9" x14ac:dyDescent="0.25">
      <c r="B81" s="16" t="s">
        <v>88</v>
      </c>
      <c r="H81" s="55">
        <f>SUM(H6:H79)</f>
        <v>37</v>
      </c>
      <c r="I81" s="55">
        <f>SUM(I6:I79)</f>
        <v>28</v>
      </c>
    </row>
    <row r="82" spans="2:9" x14ac:dyDescent="0.25">
      <c r="B82" s="46" t="b">
        <f>IF(H82=65,TRUE,IF(OR(ISBLANK(B6),ISBLANK(B7),ISBLANK(B13),ISBLANK(B23),ISBLANK(B30),ISBLANK(B37),ISBLANK(B44),ISBLANK(C23),ISBLANK(C24),ISBLANK(C25),ISBLANK(C26),ISBLANK(C27),ISBLANK(C28),ISBLANK(C29),ISBLANK(C30),ISBLANK(C31),ISBLANK(C32),ISBLANK(C33),ISBLANK(C34),ISBLANK(C35),ISBLANK(C36),ISBLANK(C37),ISBLANK(C38),ISBLANK(C39),ISBLANK(C40),ISBLANK(C41),ISBLANK(C42),ISBLANK(C43),ISBLANK(C44),ISBLANK(C45),ISBLANK(C46),ISBLANK(C47),ISBLANK(C48),ISBLANK(C49),ISBLANK(C50),ISBLANK(C55),ISBLANK(C56),ISBLANK(C57),ISBLANK(C58),ISBLANK(C59),ISBLANK(C60),ISBLANK(C61),ISBLANK(C64),F3=FALSE,G3=FALSE),FALSE,TRUE))</f>
        <v>1</v>
      </c>
      <c r="H82" s="56">
        <f>H81+I81</f>
        <v>65</v>
      </c>
    </row>
  </sheetData>
  <sheetProtection algorithmName="SHA-512" hashValue="DSmxJEK0dhrisl2u9K/gNLLOx6gkRnfdou915R5xCBiiXfdm19AYion0iKgCS513+2hoCHuPRZo6yzC4znAXvQ==" saltValue="uCq5lqjXhmEA52r6Ky6WCA==" spinCount="100000" sheet="1" objects="1" scenarios="1"/>
  <mergeCells count="65">
    <mergeCell ref="A78:B78"/>
    <mergeCell ref="C78:D78"/>
    <mergeCell ref="A79:B79"/>
    <mergeCell ref="C79:D79"/>
    <mergeCell ref="C69:D69"/>
    <mergeCell ref="C70:D70"/>
    <mergeCell ref="C71:D71"/>
    <mergeCell ref="A72:A77"/>
    <mergeCell ref="C72:D72"/>
    <mergeCell ref="C73:D73"/>
    <mergeCell ref="C74:D74"/>
    <mergeCell ref="C75:D75"/>
    <mergeCell ref="C76:D76"/>
    <mergeCell ref="C77:D77"/>
    <mergeCell ref="A65:A71"/>
    <mergeCell ref="C65:D65"/>
    <mergeCell ref="C66:D66"/>
    <mergeCell ref="C67:D67"/>
    <mergeCell ref="C68:D68"/>
    <mergeCell ref="A58:B58"/>
    <mergeCell ref="C58:D58"/>
    <mergeCell ref="A59:B59"/>
    <mergeCell ref="C59:D59"/>
    <mergeCell ref="A60:B60"/>
    <mergeCell ref="C60:D60"/>
    <mergeCell ref="A61:B61"/>
    <mergeCell ref="C61:D61"/>
    <mergeCell ref="A63:D63"/>
    <mergeCell ref="A64:B64"/>
    <mergeCell ref="C64:D64"/>
    <mergeCell ref="A55:B55"/>
    <mergeCell ref="C55:D55"/>
    <mergeCell ref="A56:B56"/>
    <mergeCell ref="C56:D56"/>
    <mergeCell ref="A57:B57"/>
    <mergeCell ref="C57:D57"/>
    <mergeCell ref="A53:B53"/>
    <mergeCell ref="C53:D54"/>
    <mergeCell ref="A54:B54"/>
    <mergeCell ref="A21:D21"/>
    <mergeCell ref="C22:D22"/>
    <mergeCell ref="A23:A29"/>
    <mergeCell ref="B23:B29"/>
    <mergeCell ref="A30:A36"/>
    <mergeCell ref="B30:B36"/>
    <mergeCell ref="A37:A43"/>
    <mergeCell ref="B37:B43"/>
    <mergeCell ref="A44:A50"/>
    <mergeCell ref="B44:B50"/>
    <mergeCell ref="A52:D52"/>
    <mergeCell ref="B13:D13"/>
    <mergeCell ref="A14:A19"/>
    <mergeCell ref="B14:D14"/>
    <mergeCell ref="B15:D15"/>
    <mergeCell ref="B16:D16"/>
    <mergeCell ref="B17:D17"/>
    <mergeCell ref="B18:D18"/>
    <mergeCell ref="B19:D19"/>
    <mergeCell ref="A1:D1"/>
    <mergeCell ref="A12:D12"/>
    <mergeCell ref="B3:D3"/>
    <mergeCell ref="A5:B5"/>
    <mergeCell ref="B6:D6"/>
    <mergeCell ref="B7:D7"/>
    <mergeCell ref="B8:D8"/>
  </mergeCells>
  <conditionalFormatting sqref="B82">
    <cfRule type="cellIs" dxfId="109" priority="1" operator="equal">
      <formula>TRUE</formula>
    </cfRule>
    <cfRule type="cellIs" dxfId="108" priority="2" operator="equal">
      <formula>"TRUE"</formula>
    </cfRule>
    <cfRule type="cellIs" dxfId="107" priority="3" operator="equal">
      <formula>"FALSE"</formula>
    </cfRule>
  </conditionalFormatting>
  <dataValidations count="8">
    <dataValidation type="whole" allowBlank="1" showInputMessage="1" showErrorMessage="1" sqref="B65:B77">
      <formula1>1</formula1>
      <formula2>3</formula2>
    </dataValidation>
    <dataValidation type="whole" operator="greaterThanOrEqual" allowBlank="1" showInputMessage="1" showErrorMessage="1" sqref="C64:D64">
      <formula1>0</formula1>
    </dataValidation>
    <dataValidation type="decimal" allowBlank="1" showInputMessage="1" showErrorMessage="1" sqref="B6:D6">
      <formula1>-9999999999999990000</formula1>
      <formula2>9999999999999990000</formula2>
    </dataValidation>
    <dataValidation type="list" allowBlank="1" showInputMessage="1" showErrorMessage="1" sqref="C23:C50">
      <formula1>"X, N/A"</formula1>
    </dataValidation>
    <dataValidation type="list" allowBlank="1" showInputMessage="1" showErrorMessage="1" sqref="C79">
      <formula1>"English, The language(s) of the home Member State, Any of the two options above at the clients' discretion (i.e. complaints may be filled either in English or in the language(s) of the home member state, other"</formula1>
    </dataValidation>
    <dataValidation type="list" allowBlank="1" showInputMessage="1" showErrorMessage="1" sqref="B14:D19">
      <formula1>"specific website, specific marketing material, use of the language of a host MS (if different from the one(s) from your home MS), telephone calls, tied agents in the host MS, roadshows"</formula1>
    </dataValidation>
    <dataValidation type="list" allowBlank="1" showInputMessage="1" showErrorMessage="1" sqref="B7:D8 B13:D13 C78">
      <formula1>"Yes, No"</formula1>
    </dataValidation>
    <dataValidation type="list" allowBlank="1" showInputMessage="1" showErrorMessage="1" sqref="B23 B44 B37 B30 C55:C61">
      <formula1>"&lt; 50, 50 - 300, 300 - 1000, 1000 - 5000, 5000 - 10000, &gt; 10000"</formula1>
    </dataValidation>
  </dataValidations>
  <pageMargins left="0.7" right="0.7" top="0.75" bottom="0.75" header="0.3" footer="0.3"/>
  <pageSetup paperSize="9" scale="71" fitToHeight="0" orientation="portrait" horizontalDpi="300" verticalDpi="300" r:id="rId1"/>
  <rowBreaks count="1" manualBreakCount="1">
    <brk id="51" max="3"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82"/>
  <sheetViews>
    <sheetView zoomScaleNormal="100" zoomScaleSheetLayoutView="100" workbookViewId="0">
      <selection sqref="A1:D1"/>
    </sheetView>
  </sheetViews>
  <sheetFormatPr defaultRowHeight="15" x14ac:dyDescent="0.25"/>
  <cols>
    <col min="1" max="1" width="48.7109375" style="4" customWidth="1"/>
    <col min="2" max="4" width="25.5703125" style="4" customWidth="1"/>
    <col min="5" max="10" width="9.140625" style="53"/>
    <col min="11" max="16384" width="9.140625" style="4"/>
  </cols>
  <sheetData>
    <row r="1" spans="1:8" ht="16.5" thickBot="1" x14ac:dyDescent="0.3">
      <c r="A1" s="58" t="s">
        <v>44</v>
      </c>
      <c r="B1" s="121"/>
      <c r="C1" s="121"/>
      <c r="D1" s="59"/>
    </row>
    <row r="2" spans="1:8" ht="15.75" thickBot="1" x14ac:dyDescent="0.3">
      <c r="A2" s="18"/>
      <c r="B2" s="18"/>
      <c r="C2" s="18"/>
      <c r="D2" s="18"/>
    </row>
    <row r="3" spans="1:8" ht="15.75" thickBot="1" x14ac:dyDescent="0.3">
      <c r="A3" s="19" t="s">
        <v>31</v>
      </c>
      <c r="B3" s="132" t="s">
        <v>69</v>
      </c>
      <c r="C3" s="133"/>
      <c r="D3" s="134"/>
      <c r="F3" s="54" t="b">
        <f>IF(ISNA(MATCH(FALSE,F5:F79,0)),TRUE,FALSE)</f>
        <v>0</v>
      </c>
      <c r="G3" s="54" t="b">
        <f>IF(ISNA(MATCH(FALSE,G5:G79,0)),TRUE,FALSE)</f>
        <v>0</v>
      </c>
    </row>
    <row r="4" spans="1:8" ht="15.75" thickBot="1" x14ac:dyDescent="0.3">
      <c r="A4" s="18"/>
      <c r="B4" s="18"/>
      <c r="C4" s="18"/>
      <c r="D4" s="18"/>
    </row>
    <row r="5" spans="1:8" ht="30" customHeight="1" thickBot="1" x14ac:dyDescent="0.3">
      <c r="A5" s="87" t="s">
        <v>32</v>
      </c>
      <c r="B5" s="88"/>
      <c r="C5" s="20"/>
      <c r="D5" s="21"/>
    </row>
    <row r="6" spans="1:8" ht="51.95" customHeight="1" x14ac:dyDescent="0.25">
      <c r="A6" s="22" t="s">
        <v>52</v>
      </c>
      <c r="B6" s="135"/>
      <c r="C6" s="136"/>
      <c r="D6" s="137"/>
      <c r="F6" s="53" t="b">
        <f>ISNUMBER(B6)</f>
        <v>0</v>
      </c>
      <c r="H6" s="55">
        <f>COUNTIF(B6,"")</f>
        <v>1</v>
      </c>
    </row>
    <row r="7" spans="1:8" ht="51.95" customHeight="1" x14ac:dyDescent="0.25">
      <c r="A7" s="23" t="s">
        <v>54</v>
      </c>
      <c r="B7" s="122"/>
      <c r="C7" s="123"/>
      <c r="D7" s="124"/>
      <c r="F7" s="53" t="b">
        <f>IF(OR(B7="Yes",B7="No"),TRUE,FALSE)</f>
        <v>0</v>
      </c>
      <c r="H7" s="55">
        <f>COUNTIF(B7,"")</f>
        <v>1</v>
      </c>
    </row>
    <row r="8" spans="1:8" ht="79.150000000000006" customHeight="1" thickBot="1" x14ac:dyDescent="0.3">
      <c r="A8" s="24" t="s">
        <v>124</v>
      </c>
      <c r="B8" s="125"/>
      <c r="C8" s="126"/>
      <c r="D8" s="127"/>
      <c r="F8" s="53" t="b">
        <f>IF(OR(B8="Yes",B8="No",B8=""),TRUE,FALSE)</f>
        <v>1</v>
      </c>
      <c r="G8" s="53" t="b">
        <f>IF(AND(B7="Yes",OR(B8="Yes",B8="No")),TRUE,IF(B7="No",TRUE,FALSE))</f>
        <v>0</v>
      </c>
      <c r="H8" s="55">
        <f>COUNTIF(B8,"")</f>
        <v>1</v>
      </c>
    </row>
    <row r="9" spans="1:8" x14ac:dyDescent="0.25">
      <c r="A9" s="25" t="s">
        <v>39</v>
      </c>
      <c r="B9" s="18"/>
      <c r="C9" s="18"/>
      <c r="D9" s="18"/>
    </row>
    <row r="10" spans="1:8" x14ac:dyDescent="0.25">
      <c r="A10" s="26" t="s">
        <v>55</v>
      </c>
      <c r="B10" s="18"/>
      <c r="C10" s="18"/>
      <c r="D10" s="18"/>
    </row>
    <row r="11" spans="1:8" ht="15.75" thickBot="1" x14ac:dyDescent="0.3">
      <c r="A11" s="18"/>
      <c r="B11" s="18"/>
      <c r="C11" s="18"/>
      <c r="D11" s="18"/>
    </row>
    <row r="12" spans="1:8" ht="30" customHeight="1" thickBot="1" x14ac:dyDescent="0.3">
      <c r="A12" s="128" t="s">
        <v>10</v>
      </c>
      <c r="B12" s="129"/>
      <c r="C12" s="130"/>
      <c r="D12" s="131"/>
    </row>
    <row r="13" spans="1:8" ht="85.5" x14ac:dyDescent="0.25">
      <c r="A13" s="37" t="s">
        <v>53</v>
      </c>
      <c r="B13" s="92"/>
      <c r="C13" s="93"/>
      <c r="D13" s="94"/>
      <c r="F13" s="53" t="b">
        <f>IF(OR(B13="Yes",B13="No"),TRUE,FALSE)</f>
        <v>0</v>
      </c>
      <c r="H13" s="55">
        <f>COUNTIF(B13,"")</f>
        <v>1</v>
      </c>
    </row>
    <row r="14" spans="1:8" ht="15" customHeight="1" x14ac:dyDescent="0.25">
      <c r="A14" s="102" t="s">
        <v>125</v>
      </c>
      <c r="B14" s="103"/>
      <c r="C14" s="104"/>
      <c r="D14" s="105"/>
      <c r="F14" s="53" t="b">
        <f>IF(OR(B14="specific website",B14="specific marketing material",B14="use of the language of a host MS (if different from the one(s) from your home MS)",B14="telephone calls",B14="tied agents in the host MS",B14="roadshows",B14=""),TRUE,FALSE)</f>
        <v>1</v>
      </c>
      <c r="H14" s="55">
        <f>COUNTIF(B14,"")</f>
        <v>1</v>
      </c>
    </row>
    <row r="15" spans="1:8" x14ac:dyDescent="0.25">
      <c r="A15" s="102"/>
      <c r="B15" s="103"/>
      <c r="C15" s="104"/>
      <c r="D15" s="105"/>
      <c r="F15" s="53" t="b">
        <f t="shared" ref="F15:F19" si="0">IF(OR(B15="specific website",B15="specific marketing material",B15="use of the language of a host MS (if different from the one(s) from your home MS)",B15="telephone calls",B15="tied agents in the host MS",B15="roadshows",B15=""),TRUE,FALSE)</f>
        <v>1</v>
      </c>
      <c r="H15" s="55">
        <f>COUNTIF(B15,"")</f>
        <v>1</v>
      </c>
    </row>
    <row r="16" spans="1:8" x14ac:dyDescent="0.25">
      <c r="A16" s="102"/>
      <c r="B16" s="103"/>
      <c r="C16" s="104"/>
      <c r="D16" s="105"/>
      <c r="F16" s="53" t="b">
        <f t="shared" si="0"/>
        <v>1</v>
      </c>
      <c r="H16" s="55">
        <f t="shared" ref="H16:H19" si="1">COUNTIF(B16,"")</f>
        <v>1</v>
      </c>
    </row>
    <row r="17" spans="1:9" x14ac:dyDescent="0.25">
      <c r="A17" s="102"/>
      <c r="B17" s="103"/>
      <c r="C17" s="104"/>
      <c r="D17" s="105"/>
      <c r="F17" s="53" t="b">
        <f t="shared" si="0"/>
        <v>1</v>
      </c>
      <c r="H17" s="55">
        <f t="shared" si="1"/>
        <v>1</v>
      </c>
    </row>
    <row r="18" spans="1:9" x14ac:dyDescent="0.25">
      <c r="A18" s="102"/>
      <c r="B18" s="103"/>
      <c r="C18" s="104"/>
      <c r="D18" s="105"/>
      <c r="F18" s="53" t="b">
        <f t="shared" si="0"/>
        <v>1</v>
      </c>
      <c r="H18" s="55">
        <f t="shared" si="1"/>
        <v>1</v>
      </c>
    </row>
    <row r="19" spans="1:9" ht="15.75" thickBot="1" x14ac:dyDescent="0.3">
      <c r="A19" s="69"/>
      <c r="B19" s="95"/>
      <c r="C19" s="96"/>
      <c r="D19" s="97"/>
      <c r="F19" s="53" t="b">
        <f t="shared" si="0"/>
        <v>1</v>
      </c>
      <c r="G19" s="53" t="b">
        <f>IF(AND(B13="Yes",B14="",B15="",B16="",B17="",B18="",B19=""),FALSE,TRUE)</f>
        <v>1</v>
      </c>
      <c r="H19" s="55">
        <f t="shared" si="1"/>
        <v>1</v>
      </c>
    </row>
    <row r="20" spans="1:9" ht="15.75" thickBot="1" x14ac:dyDescent="0.3">
      <c r="A20" s="18"/>
      <c r="B20" s="18"/>
      <c r="C20" s="18"/>
      <c r="D20" s="18"/>
    </row>
    <row r="21" spans="1:9" ht="27" customHeight="1" thickBot="1" x14ac:dyDescent="0.3">
      <c r="A21" s="87" t="s">
        <v>33</v>
      </c>
      <c r="B21" s="88"/>
      <c r="C21" s="89"/>
      <c r="D21" s="90"/>
    </row>
    <row r="22" spans="1:9" ht="27" customHeight="1" thickBot="1" x14ac:dyDescent="0.3">
      <c r="A22" s="28" t="s">
        <v>34</v>
      </c>
      <c r="B22" s="29" t="s">
        <v>45</v>
      </c>
      <c r="C22" s="99" t="s">
        <v>11</v>
      </c>
      <c r="D22" s="100"/>
    </row>
    <row r="23" spans="1:9" x14ac:dyDescent="0.25">
      <c r="A23" s="91" t="s">
        <v>12</v>
      </c>
      <c r="B23" s="101"/>
      <c r="C23" s="38"/>
      <c r="D23" s="30" t="s">
        <v>13</v>
      </c>
      <c r="F23" s="53" t="b">
        <f>IF(OR(B23="&lt; 50",B23="50 - 300",B23="300 - 1000",B23="1000 - 5000",B23="5000 - 10000",B23="&gt; 10000"),TRUE,FALSE)</f>
        <v>0</v>
      </c>
      <c r="G23" s="53" t="b">
        <f>IF(OR(C23="X",C23="N/A"),TRUE,FALSE)</f>
        <v>0</v>
      </c>
      <c r="H23" s="55">
        <f>COUNTIF(B23,"")</f>
        <v>1</v>
      </c>
      <c r="I23" s="55">
        <f>COUNTIF(C23,"")</f>
        <v>1</v>
      </c>
    </row>
    <row r="24" spans="1:9" x14ac:dyDescent="0.25">
      <c r="A24" s="86"/>
      <c r="B24" s="98"/>
      <c r="C24" s="39"/>
      <c r="D24" s="36" t="s">
        <v>14</v>
      </c>
      <c r="G24" s="53" t="b">
        <f t="shared" ref="G24:G50" si="2">IF(OR(C24="X",C24="N/A"),TRUE,FALSE)</f>
        <v>0</v>
      </c>
      <c r="I24" s="55">
        <f t="shared" ref="I24:I50" si="3">COUNTIF(C24,"")</f>
        <v>1</v>
      </c>
    </row>
    <row r="25" spans="1:9" x14ac:dyDescent="0.25">
      <c r="A25" s="86"/>
      <c r="B25" s="98"/>
      <c r="C25" s="39"/>
      <c r="D25" s="36" t="s">
        <v>15</v>
      </c>
      <c r="G25" s="53" t="b">
        <f t="shared" si="2"/>
        <v>0</v>
      </c>
      <c r="I25" s="55">
        <f t="shared" si="3"/>
        <v>1</v>
      </c>
    </row>
    <row r="26" spans="1:9" ht="14.25" customHeight="1" x14ac:dyDescent="0.25">
      <c r="A26" s="86"/>
      <c r="B26" s="98"/>
      <c r="C26" s="39"/>
      <c r="D26" s="36" t="s">
        <v>19</v>
      </c>
      <c r="G26" s="53" t="b">
        <f t="shared" si="2"/>
        <v>0</v>
      </c>
      <c r="I26" s="55">
        <f t="shared" si="3"/>
        <v>1</v>
      </c>
    </row>
    <row r="27" spans="1:9" x14ac:dyDescent="0.25">
      <c r="A27" s="86"/>
      <c r="B27" s="98"/>
      <c r="C27" s="39"/>
      <c r="D27" s="36" t="s">
        <v>16</v>
      </c>
      <c r="G27" s="53" t="b">
        <f t="shared" si="2"/>
        <v>0</v>
      </c>
      <c r="I27" s="55">
        <f>COUNTIF(C27,"")</f>
        <v>1</v>
      </c>
    </row>
    <row r="28" spans="1:9" x14ac:dyDescent="0.25">
      <c r="A28" s="86"/>
      <c r="B28" s="98"/>
      <c r="C28" s="39"/>
      <c r="D28" s="36" t="s">
        <v>17</v>
      </c>
      <c r="G28" s="53" t="b">
        <f t="shared" si="2"/>
        <v>0</v>
      </c>
      <c r="I28" s="55">
        <f t="shared" si="3"/>
        <v>1</v>
      </c>
    </row>
    <row r="29" spans="1:9" x14ac:dyDescent="0.25">
      <c r="A29" s="86"/>
      <c r="B29" s="98"/>
      <c r="C29" s="39"/>
      <c r="D29" s="36" t="s">
        <v>18</v>
      </c>
      <c r="G29" s="53" t="b">
        <f t="shared" si="2"/>
        <v>0</v>
      </c>
      <c r="I29" s="55">
        <f t="shared" si="3"/>
        <v>1</v>
      </c>
    </row>
    <row r="30" spans="1:9" x14ac:dyDescent="0.25">
      <c r="A30" s="85" t="s">
        <v>9</v>
      </c>
      <c r="B30" s="98"/>
      <c r="C30" s="39"/>
      <c r="D30" s="36" t="s">
        <v>13</v>
      </c>
      <c r="F30" s="53" t="b">
        <f>IF(OR(B30="&lt; 50",B30="50 - 300",B30="300 - 1000",B30="1000 - 5000",B30="5000 - 10000",B30="&gt; 10000"),TRUE,FALSE)</f>
        <v>0</v>
      </c>
      <c r="G30" s="53" t="b">
        <f t="shared" si="2"/>
        <v>0</v>
      </c>
      <c r="H30" s="55">
        <f>COUNTIF(B30,"")</f>
        <v>1</v>
      </c>
      <c r="I30" s="55">
        <f t="shared" si="3"/>
        <v>1</v>
      </c>
    </row>
    <row r="31" spans="1:9" x14ac:dyDescent="0.25">
      <c r="A31" s="86"/>
      <c r="B31" s="98"/>
      <c r="C31" s="39"/>
      <c r="D31" s="36" t="s">
        <v>14</v>
      </c>
      <c r="G31" s="53" t="b">
        <f t="shared" si="2"/>
        <v>0</v>
      </c>
      <c r="I31" s="55">
        <f t="shared" si="3"/>
        <v>1</v>
      </c>
    </row>
    <row r="32" spans="1:9" x14ac:dyDescent="0.25">
      <c r="A32" s="86"/>
      <c r="B32" s="98"/>
      <c r="C32" s="39"/>
      <c r="D32" s="36" t="s">
        <v>15</v>
      </c>
      <c r="G32" s="53" t="b">
        <f t="shared" si="2"/>
        <v>0</v>
      </c>
      <c r="I32" s="55">
        <f t="shared" si="3"/>
        <v>1</v>
      </c>
    </row>
    <row r="33" spans="1:9" ht="14.25" customHeight="1" x14ac:dyDescent="0.25">
      <c r="A33" s="86"/>
      <c r="B33" s="98"/>
      <c r="C33" s="39"/>
      <c r="D33" s="36" t="s">
        <v>19</v>
      </c>
      <c r="G33" s="53" t="b">
        <f t="shared" si="2"/>
        <v>0</v>
      </c>
      <c r="I33" s="55">
        <f t="shared" si="3"/>
        <v>1</v>
      </c>
    </row>
    <row r="34" spans="1:9" x14ac:dyDescent="0.25">
      <c r="A34" s="86"/>
      <c r="B34" s="98"/>
      <c r="C34" s="39"/>
      <c r="D34" s="36" t="s">
        <v>16</v>
      </c>
      <c r="G34" s="53" t="b">
        <f t="shared" si="2"/>
        <v>0</v>
      </c>
      <c r="I34" s="55">
        <f t="shared" si="3"/>
        <v>1</v>
      </c>
    </row>
    <row r="35" spans="1:9" x14ac:dyDescent="0.25">
      <c r="A35" s="86"/>
      <c r="B35" s="98"/>
      <c r="C35" s="39"/>
      <c r="D35" s="36" t="s">
        <v>17</v>
      </c>
      <c r="G35" s="53" t="b">
        <f t="shared" si="2"/>
        <v>0</v>
      </c>
      <c r="I35" s="55">
        <f>COUNTIF(C35,"")</f>
        <v>1</v>
      </c>
    </row>
    <row r="36" spans="1:9" x14ac:dyDescent="0.25">
      <c r="A36" s="86"/>
      <c r="B36" s="98"/>
      <c r="C36" s="39"/>
      <c r="D36" s="36" t="s">
        <v>18</v>
      </c>
      <c r="G36" s="53" t="b">
        <f t="shared" si="2"/>
        <v>0</v>
      </c>
      <c r="I36" s="55">
        <f t="shared" si="3"/>
        <v>1</v>
      </c>
    </row>
    <row r="37" spans="1:9" x14ac:dyDescent="0.25">
      <c r="A37" s="85" t="s">
        <v>8</v>
      </c>
      <c r="B37" s="98"/>
      <c r="C37" s="39"/>
      <c r="D37" s="36" t="s">
        <v>13</v>
      </c>
      <c r="F37" s="53" t="b">
        <f>IF(OR(B37="&lt; 50",B37="50 - 300",B37="300 - 1000",B37="1000 - 5000",B37="5000 - 10000",B37="&gt; 10000"),TRUE,FALSE)</f>
        <v>0</v>
      </c>
      <c r="G37" s="53" t="b">
        <f t="shared" si="2"/>
        <v>0</v>
      </c>
      <c r="H37" s="55">
        <f>COUNTIF(B37,"")</f>
        <v>1</v>
      </c>
      <c r="I37" s="55">
        <f t="shared" si="3"/>
        <v>1</v>
      </c>
    </row>
    <row r="38" spans="1:9" x14ac:dyDescent="0.25">
      <c r="A38" s="86"/>
      <c r="B38" s="98"/>
      <c r="C38" s="39"/>
      <c r="D38" s="36" t="s">
        <v>14</v>
      </c>
      <c r="G38" s="53" t="b">
        <f t="shared" si="2"/>
        <v>0</v>
      </c>
      <c r="I38" s="55">
        <f t="shared" si="3"/>
        <v>1</v>
      </c>
    </row>
    <row r="39" spans="1:9" x14ac:dyDescent="0.25">
      <c r="A39" s="86"/>
      <c r="B39" s="98"/>
      <c r="C39" s="39"/>
      <c r="D39" s="36" t="s">
        <v>15</v>
      </c>
      <c r="G39" s="53" t="b">
        <f t="shared" si="2"/>
        <v>0</v>
      </c>
      <c r="I39" s="55">
        <f t="shared" si="3"/>
        <v>1</v>
      </c>
    </row>
    <row r="40" spans="1:9" ht="14.25" customHeight="1" x14ac:dyDescent="0.25">
      <c r="A40" s="86"/>
      <c r="B40" s="98"/>
      <c r="C40" s="39"/>
      <c r="D40" s="36" t="s">
        <v>19</v>
      </c>
      <c r="G40" s="53" t="b">
        <f t="shared" si="2"/>
        <v>0</v>
      </c>
      <c r="I40" s="55">
        <f t="shared" si="3"/>
        <v>1</v>
      </c>
    </row>
    <row r="41" spans="1:9" x14ac:dyDescent="0.25">
      <c r="A41" s="86"/>
      <c r="B41" s="98"/>
      <c r="C41" s="39"/>
      <c r="D41" s="36" t="s">
        <v>16</v>
      </c>
      <c r="G41" s="53" t="b">
        <f t="shared" si="2"/>
        <v>0</v>
      </c>
      <c r="I41" s="55">
        <f>COUNTIF(C41,"")</f>
        <v>1</v>
      </c>
    </row>
    <row r="42" spans="1:9" x14ac:dyDescent="0.25">
      <c r="A42" s="86"/>
      <c r="B42" s="98"/>
      <c r="C42" s="39"/>
      <c r="D42" s="36" t="s">
        <v>17</v>
      </c>
      <c r="G42" s="53" t="b">
        <f t="shared" si="2"/>
        <v>0</v>
      </c>
      <c r="I42" s="55">
        <f t="shared" si="3"/>
        <v>1</v>
      </c>
    </row>
    <row r="43" spans="1:9" x14ac:dyDescent="0.25">
      <c r="A43" s="86"/>
      <c r="B43" s="98"/>
      <c r="C43" s="39"/>
      <c r="D43" s="36" t="s">
        <v>18</v>
      </c>
      <c r="G43" s="53" t="b">
        <f t="shared" si="2"/>
        <v>0</v>
      </c>
      <c r="I43" s="55">
        <f t="shared" si="3"/>
        <v>1</v>
      </c>
    </row>
    <row r="44" spans="1:9" x14ac:dyDescent="0.25">
      <c r="A44" s="85" t="s">
        <v>20</v>
      </c>
      <c r="B44" s="98"/>
      <c r="C44" s="39"/>
      <c r="D44" s="36" t="s">
        <v>13</v>
      </c>
      <c r="F44" s="53" t="b">
        <f>IF(OR(B44="&lt; 50",B44="50 - 300",B44="300 - 1000",B44="1000 - 5000",B44="5000 - 10000",B44="&gt; 10000"),TRUE,FALSE)</f>
        <v>0</v>
      </c>
      <c r="G44" s="53" t="b">
        <f t="shared" si="2"/>
        <v>0</v>
      </c>
      <c r="H44" s="55">
        <f>COUNTIF(B44,"")</f>
        <v>1</v>
      </c>
      <c r="I44" s="55">
        <f t="shared" si="3"/>
        <v>1</v>
      </c>
    </row>
    <row r="45" spans="1:9" x14ac:dyDescent="0.25">
      <c r="A45" s="86"/>
      <c r="B45" s="98"/>
      <c r="C45" s="39"/>
      <c r="D45" s="36" t="s">
        <v>14</v>
      </c>
      <c r="G45" s="53" t="b">
        <f t="shared" si="2"/>
        <v>0</v>
      </c>
      <c r="I45" s="55">
        <f t="shared" si="3"/>
        <v>1</v>
      </c>
    </row>
    <row r="46" spans="1:9" x14ac:dyDescent="0.25">
      <c r="A46" s="86"/>
      <c r="B46" s="98"/>
      <c r="C46" s="39"/>
      <c r="D46" s="36" t="s">
        <v>15</v>
      </c>
      <c r="G46" s="53" t="b">
        <f t="shared" si="2"/>
        <v>0</v>
      </c>
      <c r="I46" s="55">
        <f t="shared" si="3"/>
        <v>1</v>
      </c>
    </row>
    <row r="47" spans="1:9" ht="14.25" customHeight="1" x14ac:dyDescent="0.25">
      <c r="A47" s="86"/>
      <c r="B47" s="98"/>
      <c r="C47" s="39"/>
      <c r="D47" s="36" t="s">
        <v>19</v>
      </c>
      <c r="G47" s="53" t="b">
        <f t="shared" si="2"/>
        <v>0</v>
      </c>
      <c r="I47" s="55">
        <f t="shared" si="3"/>
        <v>1</v>
      </c>
    </row>
    <row r="48" spans="1:9" x14ac:dyDescent="0.25">
      <c r="A48" s="86"/>
      <c r="B48" s="98"/>
      <c r="C48" s="39"/>
      <c r="D48" s="36" t="s">
        <v>16</v>
      </c>
      <c r="G48" s="53" t="b">
        <f t="shared" si="2"/>
        <v>0</v>
      </c>
      <c r="I48" s="55">
        <f t="shared" si="3"/>
        <v>1</v>
      </c>
    </row>
    <row r="49" spans="1:9" x14ac:dyDescent="0.25">
      <c r="A49" s="86"/>
      <c r="B49" s="98"/>
      <c r="C49" s="39"/>
      <c r="D49" s="36" t="s">
        <v>17</v>
      </c>
      <c r="G49" s="53" t="b">
        <f t="shared" si="2"/>
        <v>0</v>
      </c>
      <c r="I49" s="55">
        <f t="shared" si="3"/>
        <v>1</v>
      </c>
    </row>
    <row r="50" spans="1:9" ht="15.75" thickBot="1" x14ac:dyDescent="0.3">
      <c r="A50" s="106"/>
      <c r="B50" s="77"/>
      <c r="C50" s="40"/>
      <c r="D50" s="32" t="s">
        <v>18</v>
      </c>
      <c r="G50" s="53" t="b">
        <f t="shared" si="2"/>
        <v>0</v>
      </c>
      <c r="I50" s="55">
        <f t="shared" si="3"/>
        <v>1</v>
      </c>
    </row>
    <row r="51" spans="1:9" ht="15.75" thickBot="1" x14ac:dyDescent="0.3">
      <c r="A51" s="33"/>
      <c r="B51" s="33"/>
      <c r="C51" s="18"/>
      <c r="D51" s="18"/>
    </row>
    <row r="52" spans="1:9" ht="27.75" customHeight="1" thickBot="1" x14ac:dyDescent="0.3">
      <c r="A52" s="109" t="s">
        <v>35</v>
      </c>
      <c r="B52" s="110"/>
      <c r="C52" s="110"/>
      <c r="D52" s="111"/>
    </row>
    <row r="53" spans="1:9" x14ac:dyDescent="0.25">
      <c r="A53" s="71" t="s">
        <v>36</v>
      </c>
      <c r="B53" s="72"/>
      <c r="C53" s="117" t="s">
        <v>46</v>
      </c>
      <c r="D53" s="118"/>
    </row>
    <row r="54" spans="1:9" ht="15.75" thickBot="1" x14ac:dyDescent="0.3">
      <c r="A54" s="73" t="s">
        <v>37</v>
      </c>
      <c r="B54" s="74"/>
      <c r="C54" s="119"/>
      <c r="D54" s="120"/>
    </row>
    <row r="55" spans="1:9" x14ac:dyDescent="0.25">
      <c r="A55" s="79" t="s">
        <v>21</v>
      </c>
      <c r="B55" s="80"/>
      <c r="C55" s="115"/>
      <c r="D55" s="116"/>
      <c r="F55" s="53" t="b">
        <f>IF(OR(C55="&lt; 50",C55="50 - 300",C55="300 - 1000",C55="1000 - 5000",C55="5000 - 10000",C55="&gt; 10000"),TRUE,FALSE)</f>
        <v>0</v>
      </c>
      <c r="H55" s="55">
        <f>COUNTIF(C55,"")</f>
        <v>1</v>
      </c>
    </row>
    <row r="56" spans="1:9" x14ac:dyDescent="0.25">
      <c r="A56" s="83" t="s">
        <v>22</v>
      </c>
      <c r="B56" s="84"/>
      <c r="C56" s="98"/>
      <c r="D56" s="112"/>
      <c r="F56" s="53" t="b">
        <f t="shared" ref="F56:F61" si="4">IF(OR(C56="&lt; 50",C56="50 - 300",C56="300 - 1000",C56="1000 - 5000",C56="5000 - 10000",C56="&gt; 10000"),TRUE,FALSE)</f>
        <v>0</v>
      </c>
      <c r="H56" s="55">
        <f t="shared" ref="H56:H60" si="5">COUNTIF(C56,"")</f>
        <v>1</v>
      </c>
    </row>
    <row r="57" spans="1:9" x14ac:dyDescent="0.25">
      <c r="A57" s="83" t="s">
        <v>23</v>
      </c>
      <c r="B57" s="84"/>
      <c r="C57" s="98"/>
      <c r="D57" s="112"/>
      <c r="F57" s="53" t="b">
        <f t="shared" si="4"/>
        <v>0</v>
      </c>
      <c r="H57" s="55">
        <f t="shared" si="5"/>
        <v>1</v>
      </c>
    </row>
    <row r="58" spans="1:9" x14ac:dyDescent="0.25">
      <c r="A58" s="83" t="s">
        <v>24</v>
      </c>
      <c r="B58" s="84"/>
      <c r="C58" s="98"/>
      <c r="D58" s="112"/>
      <c r="F58" s="53" t="b">
        <f t="shared" si="4"/>
        <v>0</v>
      </c>
      <c r="H58" s="55">
        <f t="shared" si="5"/>
        <v>1</v>
      </c>
    </row>
    <row r="59" spans="1:9" x14ac:dyDescent="0.25">
      <c r="A59" s="83" t="s">
        <v>25</v>
      </c>
      <c r="B59" s="84"/>
      <c r="C59" s="98"/>
      <c r="D59" s="112"/>
      <c r="F59" s="53" t="b">
        <f t="shared" si="4"/>
        <v>0</v>
      </c>
      <c r="H59" s="55">
        <f t="shared" si="5"/>
        <v>1</v>
      </c>
    </row>
    <row r="60" spans="1:9" x14ac:dyDescent="0.25">
      <c r="A60" s="83" t="s">
        <v>26</v>
      </c>
      <c r="B60" s="84"/>
      <c r="C60" s="98"/>
      <c r="D60" s="112"/>
      <c r="F60" s="53" t="b">
        <f t="shared" si="4"/>
        <v>0</v>
      </c>
      <c r="H60" s="55">
        <f t="shared" si="5"/>
        <v>1</v>
      </c>
    </row>
    <row r="61" spans="1:9" ht="15.75" thickBot="1" x14ac:dyDescent="0.3">
      <c r="A61" s="81" t="s">
        <v>27</v>
      </c>
      <c r="B61" s="82"/>
      <c r="C61" s="77"/>
      <c r="D61" s="78"/>
      <c r="F61" s="53" t="b">
        <f t="shared" si="4"/>
        <v>0</v>
      </c>
      <c r="H61" s="55">
        <f>COUNTIF(C61,"")</f>
        <v>1</v>
      </c>
    </row>
    <row r="62" spans="1:9" ht="15.75" thickBot="1" x14ac:dyDescent="0.3">
      <c r="A62" s="34"/>
      <c r="B62" s="34"/>
      <c r="C62" s="18"/>
      <c r="D62" s="18"/>
    </row>
    <row r="63" spans="1:9" ht="28.15" customHeight="1" thickBot="1" x14ac:dyDescent="0.3">
      <c r="A63" s="64" t="s">
        <v>38</v>
      </c>
      <c r="B63" s="65"/>
      <c r="C63" s="65"/>
      <c r="D63" s="66"/>
    </row>
    <row r="64" spans="1:9" ht="50.1" customHeight="1" x14ac:dyDescent="0.25">
      <c r="A64" s="107" t="s">
        <v>126</v>
      </c>
      <c r="B64" s="108"/>
      <c r="C64" s="75"/>
      <c r="D64" s="76"/>
      <c r="F64" s="53" t="b">
        <f>ISNUMBER(C64)</f>
        <v>0</v>
      </c>
      <c r="G64" s="53" t="b">
        <f>IF(AND(C64&gt;0,OR(B65=1,B66=1,B67=1,B68=1,B69=1,B70=1,B71=1),OR(B72=1,B73=1,B74=1,B75=1,B76=1,B77=1),OR(C78="Yes",C78="No")),TRUE,IF(C64=0,TRUE,FALSE))</f>
        <v>1</v>
      </c>
      <c r="H64" s="55">
        <f>COUNTIF(C64,"")</f>
        <v>1</v>
      </c>
    </row>
    <row r="65" spans="1:8" ht="14.25" customHeight="1" x14ac:dyDescent="0.25">
      <c r="A65" s="102" t="s">
        <v>41</v>
      </c>
      <c r="B65" s="35"/>
      <c r="C65" s="67" t="s">
        <v>13</v>
      </c>
      <c r="D65" s="68"/>
      <c r="F65" s="53" t="b">
        <f>IF(OR(B65="", B65=1,B65=2,B65=3),TRUE,FALSE)</f>
        <v>1</v>
      </c>
      <c r="H65" s="55">
        <f>COUNTIF(B65,"")</f>
        <v>1</v>
      </c>
    </row>
    <row r="66" spans="1:8" x14ac:dyDescent="0.25">
      <c r="A66" s="102"/>
      <c r="B66" s="35"/>
      <c r="C66" s="67" t="s">
        <v>14</v>
      </c>
      <c r="D66" s="68"/>
      <c r="F66" s="53" t="b">
        <f>IF(OR(B66="", B66=1,B66=2,B66=3),TRUE,FALSE)</f>
        <v>1</v>
      </c>
      <c r="H66" s="55">
        <f t="shared" ref="H66:H77" si="6">COUNTIF(B66,"")</f>
        <v>1</v>
      </c>
    </row>
    <row r="67" spans="1:8" x14ac:dyDescent="0.25">
      <c r="A67" s="102"/>
      <c r="B67" s="35"/>
      <c r="C67" s="67" t="s">
        <v>15</v>
      </c>
      <c r="D67" s="68"/>
      <c r="F67" s="53" t="b">
        <f t="shared" ref="F67:F77" si="7">IF(OR(B67="", B67=1,B67=2,B67=3),TRUE,FALSE)</f>
        <v>1</v>
      </c>
      <c r="H67" s="55">
        <f>COUNTIF(B67,"")</f>
        <v>1</v>
      </c>
    </row>
    <row r="68" spans="1:8" x14ac:dyDescent="0.25">
      <c r="A68" s="102"/>
      <c r="B68" s="35"/>
      <c r="C68" s="67" t="s">
        <v>19</v>
      </c>
      <c r="D68" s="68"/>
      <c r="F68" s="53" t="b">
        <f t="shared" si="7"/>
        <v>1</v>
      </c>
      <c r="H68" s="55">
        <f t="shared" si="6"/>
        <v>1</v>
      </c>
    </row>
    <row r="69" spans="1:8" x14ac:dyDescent="0.25">
      <c r="A69" s="102"/>
      <c r="B69" s="35"/>
      <c r="C69" s="67" t="s">
        <v>16</v>
      </c>
      <c r="D69" s="68"/>
      <c r="F69" s="53" t="b">
        <f t="shared" si="7"/>
        <v>1</v>
      </c>
      <c r="H69" s="55">
        <f t="shared" si="6"/>
        <v>1</v>
      </c>
    </row>
    <row r="70" spans="1:8" x14ac:dyDescent="0.25">
      <c r="A70" s="102"/>
      <c r="B70" s="35"/>
      <c r="C70" s="67" t="s">
        <v>17</v>
      </c>
      <c r="D70" s="68"/>
      <c r="F70" s="53" t="b">
        <f t="shared" si="7"/>
        <v>1</v>
      </c>
      <c r="H70" s="55">
        <f t="shared" si="6"/>
        <v>1</v>
      </c>
    </row>
    <row r="71" spans="1:8" x14ac:dyDescent="0.25">
      <c r="A71" s="102"/>
      <c r="B71" s="35"/>
      <c r="C71" s="67" t="s">
        <v>18</v>
      </c>
      <c r="D71" s="68"/>
      <c r="F71" s="53" t="b">
        <f t="shared" si="7"/>
        <v>1</v>
      </c>
      <c r="H71" s="55">
        <f t="shared" si="6"/>
        <v>1</v>
      </c>
    </row>
    <row r="72" spans="1:8" ht="27" customHeight="1" x14ac:dyDescent="0.25">
      <c r="A72" s="102" t="s">
        <v>42</v>
      </c>
      <c r="B72" s="35"/>
      <c r="C72" s="67" t="s">
        <v>47</v>
      </c>
      <c r="D72" s="68"/>
      <c r="F72" s="53" t="b">
        <f t="shared" si="7"/>
        <v>1</v>
      </c>
      <c r="H72" s="55">
        <f t="shared" si="6"/>
        <v>1</v>
      </c>
    </row>
    <row r="73" spans="1:8" ht="40.5" customHeight="1" x14ac:dyDescent="0.25">
      <c r="A73" s="102"/>
      <c r="B73" s="35"/>
      <c r="C73" s="67" t="s">
        <v>48</v>
      </c>
      <c r="D73" s="68"/>
      <c r="F73" s="53" t="b">
        <f t="shared" si="7"/>
        <v>1</v>
      </c>
      <c r="H73" s="55">
        <f t="shared" si="6"/>
        <v>1</v>
      </c>
    </row>
    <row r="74" spans="1:8" ht="27" customHeight="1" x14ac:dyDescent="0.25">
      <c r="A74" s="102"/>
      <c r="B74" s="35"/>
      <c r="C74" s="67" t="s">
        <v>49</v>
      </c>
      <c r="D74" s="68"/>
      <c r="F74" s="53" t="b">
        <f t="shared" si="7"/>
        <v>1</v>
      </c>
      <c r="H74" s="55">
        <f t="shared" si="6"/>
        <v>1</v>
      </c>
    </row>
    <row r="75" spans="1:8" ht="54" customHeight="1" x14ac:dyDescent="0.25">
      <c r="A75" s="102"/>
      <c r="B75" s="35"/>
      <c r="C75" s="67" t="s">
        <v>50</v>
      </c>
      <c r="D75" s="68"/>
      <c r="F75" s="53" t="b">
        <f t="shared" si="7"/>
        <v>1</v>
      </c>
      <c r="H75" s="55">
        <f t="shared" si="6"/>
        <v>1</v>
      </c>
    </row>
    <row r="76" spans="1:8" ht="40.5" customHeight="1" x14ac:dyDescent="0.25">
      <c r="A76" s="102"/>
      <c r="B76" s="35"/>
      <c r="C76" s="67" t="s">
        <v>56</v>
      </c>
      <c r="D76" s="68"/>
      <c r="F76" s="53" t="b">
        <f t="shared" si="7"/>
        <v>1</v>
      </c>
      <c r="H76" s="55">
        <f t="shared" si="6"/>
        <v>1</v>
      </c>
    </row>
    <row r="77" spans="1:8" x14ac:dyDescent="0.25">
      <c r="A77" s="102"/>
      <c r="B77" s="35"/>
      <c r="C77" s="67" t="s">
        <v>51</v>
      </c>
      <c r="D77" s="68"/>
      <c r="F77" s="53" t="b">
        <f t="shared" si="7"/>
        <v>1</v>
      </c>
      <c r="H77" s="55">
        <f t="shared" si="6"/>
        <v>1</v>
      </c>
    </row>
    <row r="78" spans="1:8" ht="49.9" customHeight="1" x14ac:dyDescent="0.25">
      <c r="A78" s="102" t="s">
        <v>43</v>
      </c>
      <c r="B78" s="67"/>
      <c r="C78" s="113"/>
      <c r="D78" s="114"/>
      <c r="F78" s="53" t="b">
        <f>IF(OR(C78="Yes",C78="No",C78=""),TRUE,FALSE)</f>
        <v>1</v>
      </c>
      <c r="H78" s="55">
        <f>COUNTIF(C78,"")</f>
        <v>1</v>
      </c>
    </row>
    <row r="79" spans="1:8" ht="49.9" customHeight="1" thickBot="1" x14ac:dyDescent="0.3">
      <c r="A79" s="69" t="s">
        <v>127</v>
      </c>
      <c r="B79" s="70"/>
      <c r="C79" s="62"/>
      <c r="D79" s="63"/>
      <c r="F79" s="53" t="b">
        <f>IF(OR(C79="English",C79="The language(s) of the home Member State",C79="Any of the two options above at the clients' discretion (i.e. complaints may be filled either in English or in the language(s) of the home member state",C79="other",C79=""),TRUE,FALSE)</f>
        <v>1</v>
      </c>
      <c r="G79" s="53" t="b">
        <f>IF(AND(C78="No",C79=""),FALSE,TRUE)</f>
        <v>1</v>
      </c>
      <c r="H79" s="55">
        <f>COUNTIF(C79,"")</f>
        <v>1</v>
      </c>
    </row>
    <row r="81" spans="2:9" x14ac:dyDescent="0.25">
      <c r="B81" s="16" t="s">
        <v>88</v>
      </c>
      <c r="H81" s="55">
        <f>SUM(H6:H79)</f>
        <v>37</v>
      </c>
      <c r="I81" s="55">
        <f>SUM(I6:I79)</f>
        <v>28</v>
      </c>
    </row>
    <row r="82" spans="2:9" x14ac:dyDescent="0.25">
      <c r="B82" s="46" t="b">
        <f>IF(H82=65,TRUE,IF(OR(ISBLANK(B6),ISBLANK(B7),ISBLANK(B13),ISBLANK(B23),ISBLANK(B30),ISBLANK(B37),ISBLANK(B44),ISBLANK(C23),ISBLANK(C24),ISBLANK(C25),ISBLANK(C26),ISBLANK(C27),ISBLANK(C28),ISBLANK(C29),ISBLANK(C30),ISBLANK(C31),ISBLANK(C32),ISBLANK(C33),ISBLANK(C34),ISBLANK(C35),ISBLANK(C36),ISBLANK(C37),ISBLANK(C38),ISBLANK(C39),ISBLANK(C40),ISBLANK(C41),ISBLANK(C42),ISBLANK(C43),ISBLANK(C44),ISBLANK(C45),ISBLANK(C46),ISBLANK(C47),ISBLANK(C48),ISBLANK(C49),ISBLANK(C50),ISBLANK(C55),ISBLANK(C56),ISBLANK(C57),ISBLANK(C58),ISBLANK(C59),ISBLANK(C60),ISBLANK(C61),ISBLANK(C64),F3=FALSE,G3=FALSE),FALSE,TRUE))</f>
        <v>1</v>
      </c>
      <c r="H82" s="56">
        <f>H81+I81</f>
        <v>65</v>
      </c>
    </row>
  </sheetData>
  <sheetProtection algorithmName="SHA-512" hashValue="bcyFpoxfSj4OXXcfZrphcQKW5doefhJZEUS1a7iBwrJ0w4zO8rKhTnZ/ZWI/7FGH8ocC2fD3pQ6zw400M1de8w==" saltValue="UqIWT4vRFcUqEvmDc4Jx+w==" spinCount="100000" sheet="1" objects="1" scenarios="1"/>
  <mergeCells count="65">
    <mergeCell ref="A78:B78"/>
    <mergeCell ref="C78:D78"/>
    <mergeCell ref="A79:B79"/>
    <mergeCell ref="C79:D79"/>
    <mergeCell ref="C69:D69"/>
    <mergeCell ref="C70:D70"/>
    <mergeCell ref="C71:D71"/>
    <mergeCell ref="A72:A77"/>
    <mergeCell ref="C72:D72"/>
    <mergeCell ref="C73:D73"/>
    <mergeCell ref="C74:D74"/>
    <mergeCell ref="C75:D75"/>
    <mergeCell ref="C76:D76"/>
    <mergeCell ref="C77:D77"/>
    <mergeCell ref="A65:A71"/>
    <mergeCell ref="C65:D65"/>
    <mergeCell ref="C66:D66"/>
    <mergeCell ref="C67:D67"/>
    <mergeCell ref="C68:D68"/>
    <mergeCell ref="A58:B58"/>
    <mergeCell ref="C58:D58"/>
    <mergeCell ref="A59:B59"/>
    <mergeCell ref="C59:D59"/>
    <mergeCell ref="A60:B60"/>
    <mergeCell ref="C60:D60"/>
    <mergeCell ref="A61:B61"/>
    <mergeCell ref="C61:D61"/>
    <mergeCell ref="A63:D63"/>
    <mergeCell ref="A64:B64"/>
    <mergeCell ref="C64:D64"/>
    <mergeCell ref="A55:B55"/>
    <mergeCell ref="C55:D55"/>
    <mergeCell ref="A56:B56"/>
    <mergeCell ref="C56:D56"/>
    <mergeCell ref="A57:B57"/>
    <mergeCell ref="C57:D57"/>
    <mergeCell ref="A53:B53"/>
    <mergeCell ref="C53:D54"/>
    <mergeCell ref="A54:B54"/>
    <mergeCell ref="A21:D21"/>
    <mergeCell ref="C22:D22"/>
    <mergeCell ref="A23:A29"/>
    <mergeCell ref="B23:B29"/>
    <mergeCell ref="A30:A36"/>
    <mergeCell ref="B30:B36"/>
    <mergeCell ref="A37:A43"/>
    <mergeCell ref="B37:B43"/>
    <mergeCell ref="A44:A50"/>
    <mergeCell ref="B44:B50"/>
    <mergeCell ref="A52:D52"/>
    <mergeCell ref="B13:D13"/>
    <mergeCell ref="A14:A19"/>
    <mergeCell ref="B14:D14"/>
    <mergeCell ref="B15:D15"/>
    <mergeCell ref="B16:D16"/>
    <mergeCell ref="B17:D17"/>
    <mergeCell ref="B18:D18"/>
    <mergeCell ref="B19:D19"/>
    <mergeCell ref="A1:D1"/>
    <mergeCell ref="A12:D12"/>
    <mergeCell ref="B3:D3"/>
    <mergeCell ref="A5:B5"/>
    <mergeCell ref="B6:D6"/>
    <mergeCell ref="B7:D7"/>
    <mergeCell ref="B8:D8"/>
  </mergeCells>
  <conditionalFormatting sqref="B82">
    <cfRule type="cellIs" dxfId="106" priority="1" operator="equal">
      <formula>TRUE</formula>
    </cfRule>
    <cfRule type="cellIs" dxfId="105" priority="2" operator="equal">
      <formula>"TRUE"</formula>
    </cfRule>
    <cfRule type="cellIs" dxfId="104" priority="3" operator="equal">
      <formula>"FALSE"</formula>
    </cfRule>
  </conditionalFormatting>
  <dataValidations count="8">
    <dataValidation type="list" allowBlank="1" showInputMessage="1" showErrorMessage="1" sqref="B23 B44 B37 B30 C55:C61">
      <formula1>"&lt; 50, 50 - 300, 300 - 1000, 1000 - 5000, 5000 - 10000, &gt; 10000"</formula1>
    </dataValidation>
    <dataValidation type="list" allowBlank="1" showInputMessage="1" showErrorMessage="1" sqref="B7:D8 B13:D13 C78">
      <formula1>"Yes, No"</formula1>
    </dataValidation>
    <dataValidation type="list" allowBlank="1" showInputMessage="1" showErrorMessage="1" sqref="B14:D19">
      <formula1>"specific website, specific marketing material, use of the language of a host MS (if different from the one(s) from your home MS), telephone calls, tied agents in the host MS, roadshows"</formula1>
    </dataValidation>
    <dataValidation type="list" allowBlank="1" showInputMessage="1" showErrorMessage="1" sqref="C79">
      <formula1>"English, The language(s) of the home Member State, Any of the two options above at the clients' discretion (i.e. complaints may be filled either in English or in the language(s) of the home member state, other"</formula1>
    </dataValidation>
    <dataValidation type="list" allowBlank="1" showInputMessage="1" showErrorMessage="1" sqref="C23:C50">
      <formula1>"X, N/A"</formula1>
    </dataValidation>
    <dataValidation type="decimal" allowBlank="1" showInputMessage="1" showErrorMessage="1" sqref="B6:D6">
      <formula1>-9999999999999990000</formula1>
      <formula2>9999999999999990000</formula2>
    </dataValidation>
    <dataValidation type="whole" operator="greaterThanOrEqual" allowBlank="1" showInputMessage="1" showErrorMessage="1" sqref="C64:D64">
      <formula1>0</formula1>
    </dataValidation>
    <dataValidation type="whole" allowBlank="1" showInputMessage="1" showErrorMessage="1" sqref="B65:B77">
      <formula1>1</formula1>
      <formula2>3</formula2>
    </dataValidation>
  </dataValidations>
  <pageMargins left="0.7" right="0.7" top="0.75" bottom="0.75" header="0.3" footer="0.3"/>
  <pageSetup paperSize="9" scale="71" fitToHeight="0" orientation="portrait" horizontalDpi="300" verticalDpi="300" r:id="rId1"/>
  <rowBreaks count="1" manualBreakCount="1">
    <brk id="51" max="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82"/>
  <sheetViews>
    <sheetView zoomScaleNormal="100" zoomScaleSheetLayoutView="100" workbookViewId="0">
      <selection sqref="A1:D1"/>
    </sheetView>
  </sheetViews>
  <sheetFormatPr defaultRowHeight="15" x14ac:dyDescent="0.25"/>
  <cols>
    <col min="1" max="1" width="48.7109375" style="4" customWidth="1"/>
    <col min="2" max="4" width="25.5703125" style="4" customWidth="1"/>
    <col min="5" max="10" width="9.140625" style="53"/>
    <col min="11" max="16384" width="9.140625" style="4"/>
  </cols>
  <sheetData>
    <row r="1" spans="1:8" ht="16.5" thickBot="1" x14ac:dyDescent="0.3">
      <c r="A1" s="58" t="s">
        <v>44</v>
      </c>
      <c r="B1" s="121"/>
      <c r="C1" s="121"/>
      <c r="D1" s="59"/>
    </row>
    <row r="2" spans="1:8" ht="15.75" thickBot="1" x14ac:dyDescent="0.3">
      <c r="A2" s="18"/>
      <c r="B2" s="18"/>
      <c r="C2" s="18"/>
      <c r="D2" s="18"/>
    </row>
    <row r="3" spans="1:8" ht="15.75" thickBot="1" x14ac:dyDescent="0.3">
      <c r="A3" s="19" t="s">
        <v>31</v>
      </c>
      <c r="B3" s="132" t="s">
        <v>71</v>
      </c>
      <c r="C3" s="133"/>
      <c r="D3" s="134"/>
      <c r="F3" s="54" t="b">
        <f>IF(ISNA(MATCH(FALSE,F5:F79,0)),TRUE,FALSE)</f>
        <v>0</v>
      </c>
      <c r="G3" s="54" t="b">
        <f>IF(ISNA(MATCH(FALSE,G5:G79,0)),TRUE,FALSE)</f>
        <v>0</v>
      </c>
    </row>
    <row r="4" spans="1:8" ht="15.75" thickBot="1" x14ac:dyDescent="0.3">
      <c r="A4" s="18"/>
      <c r="B4" s="18"/>
      <c r="C4" s="18"/>
      <c r="D4" s="18"/>
    </row>
    <row r="5" spans="1:8" ht="30" customHeight="1" thickBot="1" x14ac:dyDescent="0.3">
      <c r="A5" s="87" t="s">
        <v>32</v>
      </c>
      <c r="B5" s="88"/>
      <c r="C5" s="20"/>
      <c r="D5" s="21"/>
    </row>
    <row r="6" spans="1:8" ht="51.95" customHeight="1" x14ac:dyDescent="0.25">
      <c r="A6" s="22" t="s">
        <v>52</v>
      </c>
      <c r="B6" s="135"/>
      <c r="C6" s="136"/>
      <c r="D6" s="137"/>
      <c r="F6" s="53" t="b">
        <f>ISNUMBER(B6)</f>
        <v>0</v>
      </c>
      <c r="H6" s="55">
        <f>COUNTIF(B6,"")</f>
        <v>1</v>
      </c>
    </row>
    <row r="7" spans="1:8" ht="51.95" customHeight="1" x14ac:dyDescent="0.25">
      <c r="A7" s="23" t="s">
        <v>54</v>
      </c>
      <c r="B7" s="122"/>
      <c r="C7" s="123"/>
      <c r="D7" s="124"/>
      <c r="F7" s="53" t="b">
        <f>IF(OR(B7="Yes",B7="No"),TRUE,FALSE)</f>
        <v>0</v>
      </c>
      <c r="H7" s="55">
        <f>COUNTIF(B7,"")</f>
        <v>1</v>
      </c>
    </row>
    <row r="8" spans="1:8" ht="79.150000000000006" customHeight="1" thickBot="1" x14ac:dyDescent="0.3">
      <c r="A8" s="24" t="s">
        <v>124</v>
      </c>
      <c r="B8" s="125"/>
      <c r="C8" s="126"/>
      <c r="D8" s="127"/>
      <c r="F8" s="53" t="b">
        <f>IF(OR(B8="Yes",B8="No",B8=""),TRUE,FALSE)</f>
        <v>1</v>
      </c>
      <c r="G8" s="53" t="b">
        <f>IF(AND(B7="Yes",OR(B8="Yes",B8="No")),TRUE,IF(B7="No",TRUE,FALSE))</f>
        <v>0</v>
      </c>
      <c r="H8" s="55">
        <f>COUNTIF(B8,"")</f>
        <v>1</v>
      </c>
    </row>
    <row r="9" spans="1:8" x14ac:dyDescent="0.25">
      <c r="A9" s="25" t="s">
        <v>39</v>
      </c>
      <c r="B9" s="18"/>
      <c r="C9" s="18"/>
      <c r="D9" s="18"/>
    </row>
    <row r="10" spans="1:8" x14ac:dyDescent="0.25">
      <c r="A10" s="26" t="s">
        <v>55</v>
      </c>
      <c r="B10" s="18"/>
      <c r="C10" s="18"/>
      <c r="D10" s="18"/>
    </row>
    <row r="11" spans="1:8" ht="15.75" thickBot="1" x14ac:dyDescent="0.3">
      <c r="A11" s="18"/>
      <c r="B11" s="18"/>
      <c r="C11" s="18"/>
      <c r="D11" s="18"/>
    </row>
    <row r="12" spans="1:8" ht="30" customHeight="1" thickBot="1" x14ac:dyDescent="0.3">
      <c r="A12" s="128" t="s">
        <v>10</v>
      </c>
      <c r="B12" s="129"/>
      <c r="C12" s="130"/>
      <c r="D12" s="131"/>
    </row>
    <row r="13" spans="1:8" ht="85.5" x14ac:dyDescent="0.25">
      <c r="A13" s="37" t="s">
        <v>53</v>
      </c>
      <c r="B13" s="92"/>
      <c r="C13" s="93"/>
      <c r="D13" s="94"/>
      <c r="F13" s="53" t="b">
        <f>IF(OR(B13="Yes",B13="No"),TRUE,FALSE)</f>
        <v>0</v>
      </c>
      <c r="H13" s="55">
        <f>COUNTIF(B13,"")</f>
        <v>1</v>
      </c>
    </row>
    <row r="14" spans="1:8" ht="15" customHeight="1" x14ac:dyDescent="0.25">
      <c r="A14" s="102" t="s">
        <v>125</v>
      </c>
      <c r="B14" s="103"/>
      <c r="C14" s="104"/>
      <c r="D14" s="105"/>
      <c r="F14" s="53" t="b">
        <f>IF(OR(B14="specific website",B14="specific marketing material",B14="use of the language of a host MS (if different from the one(s) from your home MS)",B14="telephone calls",B14="tied agents in the host MS",B14="roadshows",B14=""),TRUE,FALSE)</f>
        <v>1</v>
      </c>
      <c r="H14" s="55">
        <f>COUNTIF(B14,"")</f>
        <v>1</v>
      </c>
    </row>
    <row r="15" spans="1:8" x14ac:dyDescent="0.25">
      <c r="A15" s="102"/>
      <c r="B15" s="103"/>
      <c r="C15" s="104"/>
      <c r="D15" s="105"/>
      <c r="F15" s="53" t="b">
        <f t="shared" ref="F15:F19" si="0">IF(OR(B15="specific website",B15="specific marketing material",B15="use of the language of a host MS (if different from the one(s) from your home MS)",B15="telephone calls",B15="tied agents in the host MS",B15="roadshows",B15=""),TRUE,FALSE)</f>
        <v>1</v>
      </c>
      <c r="H15" s="55">
        <f>COUNTIF(B15,"")</f>
        <v>1</v>
      </c>
    </row>
    <row r="16" spans="1:8" x14ac:dyDescent="0.25">
      <c r="A16" s="102"/>
      <c r="B16" s="103"/>
      <c r="C16" s="104"/>
      <c r="D16" s="105"/>
      <c r="F16" s="53" t="b">
        <f t="shared" si="0"/>
        <v>1</v>
      </c>
      <c r="H16" s="55">
        <f t="shared" ref="H16:H19" si="1">COUNTIF(B16,"")</f>
        <v>1</v>
      </c>
    </row>
    <row r="17" spans="1:9" x14ac:dyDescent="0.25">
      <c r="A17" s="102"/>
      <c r="B17" s="103"/>
      <c r="C17" s="104"/>
      <c r="D17" s="105"/>
      <c r="F17" s="53" t="b">
        <f t="shared" si="0"/>
        <v>1</v>
      </c>
      <c r="H17" s="55">
        <f t="shared" si="1"/>
        <v>1</v>
      </c>
    </row>
    <row r="18" spans="1:9" x14ac:dyDescent="0.25">
      <c r="A18" s="102"/>
      <c r="B18" s="103"/>
      <c r="C18" s="104"/>
      <c r="D18" s="105"/>
      <c r="F18" s="53" t="b">
        <f t="shared" si="0"/>
        <v>1</v>
      </c>
      <c r="H18" s="55">
        <f t="shared" si="1"/>
        <v>1</v>
      </c>
    </row>
    <row r="19" spans="1:9" ht="15.75" thickBot="1" x14ac:dyDescent="0.3">
      <c r="A19" s="69"/>
      <c r="B19" s="95"/>
      <c r="C19" s="96"/>
      <c r="D19" s="97"/>
      <c r="F19" s="53" t="b">
        <f t="shared" si="0"/>
        <v>1</v>
      </c>
      <c r="G19" s="53" t="b">
        <f>IF(AND(B13="Yes",B14="",B15="",B16="",B17="",B18="",B19=""),FALSE,TRUE)</f>
        <v>1</v>
      </c>
      <c r="H19" s="55">
        <f t="shared" si="1"/>
        <v>1</v>
      </c>
    </row>
    <row r="20" spans="1:9" ht="15.75" thickBot="1" x14ac:dyDescent="0.3">
      <c r="A20" s="18"/>
      <c r="B20" s="18"/>
      <c r="C20" s="18"/>
      <c r="D20" s="18"/>
    </row>
    <row r="21" spans="1:9" ht="27" customHeight="1" thickBot="1" x14ac:dyDescent="0.3">
      <c r="A21" s="87" t="s">
        <v>33</v>
      </c>
      <c r="B21" s="88"/>
      <c r="C21" s="89"/>
      <c r="D21" s="90"/>
    </row>
    <row r="22" spans="1:9" ht="27" customHeight="1" thickBot="1" x14ac:dyDescent="0.3">
      <c r="A22" s="28" t="s">
        <v>34</v>
      </c>
      <c r="B22" s="29" t="s">
        <v>45</v>
      </c>
      <c r="C22" s="99" t="s">
        <v>11</v>
      </c>
      <c r="D22" s="100"/>
    </row>
    <row r="23" spans="1:9" x14ac:dyDescent="0.25">
      <c r="A23" s="91" t="s">
        <v>12</v>
      </c>
      <c r="B23" s="101"/>
      <c r="C23" s="38"/>
      <c r="D23" s="30" t="s">
        <v>13</v>
      </c>
      <c r="F23" s="53" t="b">
        <f>IF(OR(B23="&lt; 50",B23="50 - 300",B23="300 - 1000",B23="1000 - 5000",B23="5000 - 10000",B23="&gt; 10000"),TRUE,FALSE)</f>
        <v>0</v>
      </c>
      <c r="G23" s="53" t="b">
        <f>IF(OR(C23="X",C23="N/A"),TRUE,FALSE)</f>
        <v>0</v>
      </c>
      <c r="H23" s="55">
        <f>COUNTIF(B23,"")</f>
        <v>1</v>
      </c>
      <c r="I23" s="55">
        <f>COUNTIF(C23,"")</f>
        <v>1</v>
      </c>
    </row>
    <row r="24" spans="1:9" x14ac:dyDescent="0.25">
      <c r="A24" s="86"/>
      <c r="B24" s="98"/>
      <c r="C24" s="39"/>
      <c r="D24" s="36" t="s">
        <v>14</v>
      </c>
      <c r="G24" s="53" t="b">
        <f t="shared" ref="G24:G50" si="2">IF(OR(C24="X",C24="N/A"),TRUE,FALSE)</f>
        <v>0</v>
      </c>
      <c r="I24" s="55">
        <f t="shared" ref="I24:I50" si="3">COUNTIF(C24,"")</f>
        <v>1</v>
      </c>
    </row>
    <row r="25" spans="1:9" x14ac:dyDescent="0.25">
      <c r="A25" s="86"/>
      <c r="B25" s="98"/>
      <c r="C25" s="39"/>
      <c r="D25" s="36" t="s">
        <v>15</v>
      </c>
      <c r="G25" s="53" t="b">
        <f t="shared" si="2"/>
        <v>0</v>
      </c>
      <c r="I25" s="55">
        <f t="shared" si="3"/>
        <v>1</v>
      </c>
    </row>
    <row r="26" spans="1:9" ht="14.25" customHeight="1" x14ac:dyDescent="0.25">
      <c r="A26" s="86"/>
      <c r="B26" s="98"/>
      <c r="C26" s="39"/>
      <c r="D26" s="36" t="s">
        <v>19</v>
      </c>
      <c r="G26" s="53" t="b">
        <f t="shared" si="2"/>
        <v>0</v>
      </c>
      <c r="I26" s="55">
        <f t="shared" si="3"/>
        <v>1</v>
      </c>
    </row>
    <row r="27" spans="1:9" x14ac:dyDescent="0.25">
      <c r="A27" s="86"/>
      <c r="B27" s="98"/>
      <c r="C27" s="39"/>
      <c r="D27" s="36" t="s">
        <v>16</v>
      </c>
      <c r="G27" s="53" t="b">
        <f t="shared" si="2"/>
        <v>0</v>
      </c>
      <c r="I27" s="55">
        <f>COUNTIF(C27,"")</f>
        <v>1</v>
      </c>
    </row>
    <row r="28" spans="1:9" x14ac:dyDescent="0.25">
      <c r="A28" s="86"/>
      <c r="B28" s="98"/>
      <c r="C28" s="39"/>
      <c r="D28" s="36" t="s">
        <v>17</v>
      </c>
      <c r="G28" s="53" t="b">
        <f t="shared" si="2"/>
        <v>0</v>
      </c>
      <c r="I28" s="55">
        <f t="shared" si="3"/>
        <v>1</v>
      </c>
    </row>
    <row r="29" spans="1:9" x14ac:dyDescent="0.25">
      <c r="A29" s="86"/>
      <c r="B29" s="98"/>
      <c r="C29" s="39"/>
      <c r="D29" s="36" t="s">
        <v>18</v>
      </c>
      <c r="G29" s="53" t="b">
        <f t="shared" si="2"/>
        <v>0</v>
      </c>
      <c r="I29" s="55">
        <f t="shared" si="3"/>
        <v>1</v>
      </c>
    </row>
    <row r="30" spans="1:9" x14ac:dyDescent="0.25">
      <c r="A30" s="85" t="s">
        <v>9</v>
      </c>
      <c r="B30" s="98"/>
      <c r="C30" s="39"/>
      <c r="D30" s="36" t="s">
        <v>13</v>
      </c>
      <c r="F30" s="53" t="b">
        <f>IF(OR(B30="&lt; 50",B30="50 - 300",B30="300 - 1000",B30="1000 - 5000",B30="5000 - 10000",B30="&gt; 10000"),TRUE,FALSE)</f>
        <v>0</v>
      </c>
      <c r="G30" s="53" t="b">
        <f t="shared" si="2"/>
        <v>0</v>
      </c>
      <c r="H30" s="55">
        <f>COUNTIF(B30,"")</f>
        <v>1</v>
      </c>
      <c r="I30" s="55">
        <f t="shared" si="3"/>
        <v>1</v>
      </c>
    </row>
    <row r="31" spans="1:9" x14ac:dyDescent="0.25">
      <c r="A31" s="86"/>
      <c r="B31" s="98"/>
      <c r="C31" s="39"/>
      <c r="D31" s="36" t="s">
        <v>14</v>
      </c>
      <c r="G31" s="53" t="b">
        <f t="shared" si="2"/>
        <v>0</v>
      </c>
      <c r="I31" s="55">
        <f t="shared" si="3"/>
        <v>1</v>
      </c>
    </row>
    <row r="32" spans="1:9" x14ac:dyDescent="0.25">
      <c r="A32" s="86"/>
      <c r="B32" s="98"/>
      <c r="C32" s="39"/>
      <c r="D32" s="36" t="s">
        <v>15</v>
      </c>
      <c r="G32" s="53" t="b">
        <f t="shared" si="2"/>
        <v>0</v>
      </c>
      <c r="I32" s="55">
        <f t="shared" si="3"/>
        <v>1</v>
      </c>
    </row>
    <row r="33" spans="1:9" ht="14.25" customHeight="1" x14ac:dyDescent="0.25">
      <c r="A33" s="86"/>
      <c r="B33" s="98"/>
      <c r="C33" s="39"/>
      <c r="D33" s="36" t="s">
        <v>19</v>
      </c>
      <c r="G33" s="53" t="b">
        <f t="shared" si="2"/>
        <v>0</v>
      </c>
      <c r="I33" s="55">
        <f t="shared" si="3"/>
        <v>1</v>
      </c>
    </row>
    <row r="34" spans="1:9" x14ac:dyDescent="0.25">
      <c r="A34" s="86"/>
      <c r="B34" s="98"/>
      <c r="C34" s="39"/>
      <c r="D34" s="36" t="s">
        <v>16</v>
      </c>
      <c r="G34" s="53" t="b">
        <f t="shared" si="2"/>
        <v>0</v>
      </c>
      <c r="I34" s="55">
        <f t="shared" si="3"/>
        <v>1</v>
      </c>
    </row>
    <row r="35" spans="1:9" x14ac:dyDescent="0.25">
      <c r="A35" s="86"/>
      <c r="B35" s="98"/>
      <c r="C35" s="39"/>
      <c r="D35" s="36" t="s">
        <v>17</v>
      </c>
      <c r="G35" s="53" t="b">
        <f t="shared" si="2"/>
        <v>0</v>
      </c>
      <c r="I35" s="55">
        <f>COUNTIF(C35,"")</f>
        <v>1</v>
      </c>
    </row>
    <row r="36" spans="1:9" x14ac:dyDescent="0.25">
      <c r="A36" s="86"/>
      <c r="B36" s="98"/>
      <c r="C36" s="39"/>
      <c r="D36" s="36" t="s">
        <v>18</v>
      </c>
      <c r="G36" s="53" t="b">
        <f t="shared" si="2"/>
        <v>0</v>
      </c>
      <c r="I36" s="55">
        <f t="shared" si="3"/>
        <v>1</v>
      </c>
    </row>
    <row r="37" spans="1:9" x14ac:dyDescent="0.25">
      <c r="A37" s="85" t="s">
        <v>8</v>
      </c>
      <c r="B37" s="98"/>
      <c r="C37" s="39"/>
      <c r="D37" s="36" t="s">
        <v>13</v>
      </c>
      <c r="F37" s="53" t="b">
        <f>IF(OR(B37="&lt; 50",B37="50 - 300",B37="300 - 1000",B37="1000 - 5000",B37="5000 - 10000",B37="&gt; 10000"),TRUE,FALSE)</f>
        <v>0</v>
      </c>
      <c r="G37" s="53" t="b">
        <f t="shared" si="2"/>
        <v>0</v>
      </c>
      <c r="H37" s="55">
        <f>COUNTIF(B37,"")</f>
        <v>1</v>
      </c>
      <c r="I37" s="55">
        <f t="shared" si="3"/>
        <v>1</v>
      </c>
    </row>
    <row r="38" spans="1:9" x14ac:dyDescent="0.25">
      <c r="A38" s="86"/>
      <c r="B38" s="98"/>
      <c r="C38" s="39"/>
      <c r="D38" s="36" t="s">
        <v>14</v>
      </c>
      <c r="G38" s="53" t="b">
        <f t="shared" si="2"/>
        <v>0</v>
      </c>
      <c r="I38" s="55">
        <f t="shared" si="3"/>
        <v>1</v>
      </c>
    </row>
    <row r="39" spans="1:9" x14ac:dyDescent="0.25">
      <c r="A39" s="86"/>
      <c r="B39" s="98"/>
      <c r="C39" s="39"/>
      <c r="D39" s="36" t="s">
        <v>15</v>
      </c>
      <c r="G39" s="53" t="b">
        <f t="shared" si="2"/>
        <v>0</v>
      </c>
      <c r="I39" s="55">
        <f t="shared" si="3"/>
        <v>1</v>
      </c>
    </row>
    <row r="40" spans="1:9" ht="14.25" customHeight="1" x14ac:dyDescent="0.25">
      <c r="A40" s="86"/>
      <c r="B40" s="98"/>
      <c r="C40" s="39"/>
      <c r="D40" s="36" t="s">
        <v>19</v>
      </c>
      <c r="G40" s="53" t="b">
        <f t="shared" si="2"/>
        <v>0</v>
      </c>
      <c r="I40" s="55">
        <f t="shared" si="3"/>
        <v>1</v>
      </c>
    </row>
    <row r="41" spans="1:9" x14ac:dyDescent="0.25">
      <c r="A41" s="86"/>
      <c r="B41" s="98"/>
      <c r="C41" s="39"/>
      <c r="D41" s="36" t="s">
        <v>16</v>
      </c>
      <c r="G41" s="53" t="b">
        <f t="shared" si="2"/>
        <v>0</v>
      </c>
      <c r="I41" s="55">
        <f>COUNTIF(C41,"")</f>
        <v>1</v>
      </c>
    </row>
    <row r="42" spans="1:9" x14ac:dyDescent="0.25">
      <c r="A42" s="86"/>
      <c r="B42" s="98"/>
      <c r="C42" s="39"/>
      <c r="D42" s="36" t="s">
        <v>17</v>
      </c>
      <c r="G42" s="53" t="b">
        <f t="shared" si="2"/>
        <v>0</v>
      </c>
      <c r="I42" s="55">
        <f t="shared" si="3"/>
        <v>1</v>
      </c>
    </row>
    <row r="43" spans="1:9" x14ac:dyDescent="0.25">
      <c r="A43" s="86"/>
      <c r="B43" s="98"/>
      <c r="C43" s="39"/>
      <c r="D43" s="36" t="s">
        <v>18</v>
      </c>
      <c r="G43" s="53" t="b">
        <f t="shared" si="2"/>
        <v>0</v>
      </c>
      <c r="I43" s="55">
        <f t="shared" si="3"/>
        <v>1</v>
      </c>
    </row>
    <row r="44" spans="1:9" x14ac:dyDescent="0.25">
      <c r="A44" s="85" t="s">
        <v>20</v>
      </c>
      <c r="B44" s="98"/>
      <c r="C44" s="39"/>
      <c r="D44" s="36" t="s">
        <v>13</v>
      </c>
      <c r="F44" s="53" t="b">
        <f>IF(OR(B44="&lt; 50",B44="50 - 300",B44="300 - 1000",B44="1000 - 5000",B44="5000 - 10000",B44="&gt; 10000"),TRUE,FALSE)</f>
        <v>0</v>
      </c>
      <c r="G44" s="53" t="b">
        <f t="shared" si="2"/>
        <v>0</v>
      </c>
      <c r="H44" s="55">
        <f>COUNTIF(B44,"")</f>
        <v>1</v>
      </c>
      <c r="I44" s="55">
        <f t="shared" si="3"/>
        <v>1</v>
      </c>
    </row>
    <row r="45" spans="1:9" x14ac:dyDescent="0.25">
      <c r="A45" s="86"/>
      <c r="B45" s="98"/>
      <c r="C45" s="39"/>
      <c r="D45" s="36" t="s">
        <v>14</v>
      </c>
      <c r="G45" s="53" t="b">
        <f t="shared" si="2"/>
        <v>0</v>
      </c>
      <c r="I45" s="55">
        <f t="shared" si="3"/>
        <v>1</v>
      </c>
    </row>
    <row r="46" spans="1:9" x14ac:dyDescent="0.25">
      <c r="A46" s="86"/>
      <c r="B46" s="98"/>
      <c r="C46" s="39"/>
      <c r="D46" s="36" t="s">
        <v>15</v>
      </c>
      <c r="G46" s="53" t="b">
        <f t="shared" si="2"/>
        <v>0</v>
      </c>
      <c r="I46" s="55">
        <f t="shared" si="3"/>
        <v>1</v>
      </c>
    </row>
    <row r="47" spans="1:9" ht="14.25" customHeight="1" x14ac:dyDescent="0.25">
      <c r="A47" s="86"/>
      <c r="B47" s="98"/>
      <c r="C47" s="39"/>
      <c r="D47" s="36" t="s">
        <v>19</v>
      </c>
      <c r="G47" s="53" t="b">
        <f t="shared" si="2"/>
        <v>0</v>
      </c>
      <c r="I47" s="55">
        <f t="shared" si="3"/>
        <v>1</v>
      </c>
    </row>
    <row r="48" spans="1:9" x14ac:dyDescent="0.25">
      <c r="A48" s="86"/>
      <c r="B48" s="98"/>
      <c r="C48" s="39"/>
      <c r="D48" s="36" t="s">
        <v>16</v>
      </c>
      <c r="G48" s="53" t="b">
        <f t="shared" si="2"/>
        <v>0</v>
      </c>
      <c r="I48" s="55">
        <f t="shared" si="3"/>
        <v>1</v>
      </c>
    </row>
    <row r="49" spans="1:9" x14ac:dyDescent="0.25">
      <c r="A49" s="86"/>
      <c r="B49" s="98"/>
      <c r="C49" s="39"/>
      <c r="D49" s="36" t="s">
        <v>17</v>
      </c>
      <c r="G49" s="53" t="b">
        <f t="shared" si="2"/>
        <v>0</v>
      </c>
      <c r="I49" s="55">
        <f t="shared" si="3"/>
        <v>1</v>
      </c>
    </row>
    <row r="50" spans="1:9" ht="15.75" thickBot="1" x14ac:dyDescent="0.3">
      <c r="A50" s="106"/>
      <c r="B50" s="77"/>
      <c r="C50" s="40"/>
      <c r="D50" s="32" t="s">
        <v>18</v>
      </c>
      <c r="G50" s="53" t="b">
        <f t="shared" si="2"/>
        <v>0</v>
      </c>
      <c r="I50" s="55">
        <f t="shared" si="3"/>
        <v>1</v>
      </c>
    </row>
    <row r="51" spans="1:9" ht="15.75" thickBot="1" x14ac:dyDescent="0.3">
      <c r="A51" s="33"/>
      <c r="B51" s="33"/>
      <c r="C51" s="18"/>
      <c r="D51" s="18"/>
    </row>
    <row r="52" spans="1:9" ht="27.75" customHeight="1" thickBot="1" x14ac:dyDescent="0.3">
      <c r="A52" s="109" t="s">
        <v>35</v>
      </c>
      <c r="B52" s="110"/>
      <c r="C52" s="110"/>
      <c r="D52" s="111"/>
    </row>
    <row r="53" spans="1:9" x14ac:dyDescent="0.25">
      <c r="A53" s="71" t="s">
        <v>36</v>
      </c>
      <c r="B53" s="72"/>
      <c r="C53" s="117" t="s">
        <v>46</v>
      </c>
      <c r="D53" s="118"/>
    </row>
    <row r="54" spans="1:9" ht="15.75" thickBot="1" x14ac:dyDescent="0.3">
      <c r="A54" s="73" t="s">
        <v>37</v>
      </c>
      <c r="B54" s="74"/>
      <c r="C54" s="119"/>
      <c r="D54" s="120"/>
    </row>
    <row r="55" spans="1:9" x14ac:dyDescent="0.25">
      <c r="A55" s="79" t="s">
        <v>21</v>
      </c>
      <c r="B55" s="80"/>
      <c r="C55" s="115"/>
      <c r="D55" s="116"/>
      <c r="F55" s="53" t="b">
        <f>IF(OR(C55="&lt; 50",C55="50 - 300",C55="300 - 1000",C55="1000 - 5000",C55="5000 - 10000",C55="&gt; 10000"),TRUE,FALSE)</f>
        <v>0</v>
      </c>
      <c r="H55" s="55">
        <f>COUNTIF(C55,"")</f>
        <v>1</v>
      </c>
    </row>
    <row r="56" spans="1:9" x14ac:dyDescent="0.25">
      <c r="A56" s="83" t="s">
        <v>22</v>
      </c>
      <c r="B56" s="84"/>
      <c r="C56" s="98"/>
      <c r="D56" s="112"/>
      <c r="F56" s="53" t="b">
        <f t="shared" ref="F56:F61" si="4">IF(OR(C56="&lt; 50",C56="50 - 300",C56="300 - 1000",C56="1000 - 5000",C56="5000 - 10000",C56="&gt; 10000"),TRUE,FALSE)</f>
        <v>0</v>
      </c>
      <c r="H56" s="55">
        <f t="shared" ref="H56:H60" si="5">COUNTIF(C56,"")</f>
        <v>1</v>
      </c>
    </row>
    <row r="57" spans="1:9" x14ac:dyDescent="0.25">
      <c r="A57" s="83" t="s">
        <v>23</v>
      </c>
      <c r="B57" s="84"/>
      <c r="C57" s="98"/>
      <c r="D57" s="112"/>
      <c r="F57" s="53" t="b">
        <f t="shared" si="4"/>
        <v>0</v>
      </c>
      <c r="H57" s="55">
        <f t="shared" si="5"/>
        <v>1</v>
      </c>
    </row>
    <row r="58" spans="1:9" x14ac:dyDescent="0.25">
      <c r="A58" s="83" t="s">
        <v>24</v>
      </c>
      <c r="B58" s="84"/>
      <c r="C58" s="98"/>
      <c r="D58" s="112"/>
      <c r="F58" s="53" t="b">
        <f t="shared" si="4"/>
        <v>0</v>
      </c>
      <c r="H58" s="55">
        <f t="shared" si="5"/>
        <v>1</v>
      </c>
    </row>
    <row r="59" spans="1:9" x14ac:dyDescent="0.25">
      <c r="A59" s="83" t="s">
        <v>25</v>
      </c>
      <c r="B59" s="84"/>
      <c r="C59" s="98"/>
      <c r="D59" s="112"/>
      <c r="F59" s="53" t="b">
        <f t="shared" si="4"/>
        <v>0</v>
      </c>
      <c r="H59" s="55">
        <f t="shared" si="5"/>
        <v>1</v>
      </c>
    </row>
    <row r="60" spans="1:9" x14ac:dyDescent="0.25">
      <c r="A60" s="83" t="s">
        <v>26</v>
      </c>
      <c r="B60" s="84"/>
      <c r="C60" s="98"/>
      <c r="D60" s="112"/>
      <c r="F60" s="53" t="b">
        <f t="shared" si="4"/>
        <v>0</v>
      </c>
      <c r="H60" s="55">
        <f t="shared" si="5"/>
        <v>1</v>
      </c>
    </row>
    <row r="61" spans="1:9" ht="15.75" thickBot="1" x14ac:dyDescent="0.3">
      <c r="A61" s="81" t="s">
        <v>27</v>
      </c>
      <c r="B61" s="82"/>
      <c r="C61" s="77"/>
      <c r="D61" s="78"/>
      <c r="F61" s="53" t="b">
        <f t="shared" si="4"/>
        <v>0</v>
      </c>
      <c r="H61" s="55">
        <f>COUNTIF(C61,"")</f>
        <v>1</v>
      </c>
    </row>
    <row r="62" spans="1:9" ht="15.75" thickBot="1" x14ac:dyDescent="0.3">
      <c r="A62" s="34"/>
      <c r="B62" s="34"/>
      <c r="C62" s="18"/>
      <c r="D62" s="18"/>
    </row>
    <row r="63" spans="1:9" ht="28.15" customHeight="1" thickBot="1" x14ac:dyDescent="0.3">
      <c r="A63" s="64" t="s">
        <v>38</v>
      </c>
      <c r="B63" s="65"/>
      <c r="C63" s="65"/>
      <c r="D63" s="66"/>
    </row>
    <row r="64" spans="1:9" ht="50.1" customHeight="1" x14ac:dyDescent="0.25">
      <c r="A64" s="107" t="s">
        <v>126</v>
      </c>
      <c r="B64" s="108"/>
      <c r="C64" s="75"/>
      <c r="D64" s="76"/>
      <c r="F64" s="53" t="b">
        <f>ISNUMBER(C64)</f>
        <v>0</v>
      </c>
      <c r="G64" s="53" t="b">
        <f>IF(AND(C64&gt;0,OR(B65=1,B66=1,B67=1,B68=1,B69=1,B70=1,B71=1),OR(B72=1,B73=1,B74=1,B75=1,B76=1,B77=1),OR(C78="Yes",C78="No")),TRUE,IF(C64=0,TRUE,FALSE))</f>
        <v>1</v>
      </c>
      <c r="H64" s="55">
        <f>COUNTIF(C64,"")</f>
        <v>1</v>
      </c>
    </row>
    <row r="65" spans="1:8" ht="14.25" customHeight="1" x14ac:dyDescent="0.25">
      <c r="A65" s="102" t="s">
        <v>41</v>
      </c>
      <c r="B65" s="35"/>
      <c r="C65" s="67" t="s">
        <v>13</v>
      </c>
      <c r="D65" s="68"/>
      <c r="F65" s="53" t="b">
        <f>IF(OR(B65="", B65=1,B65=2,B65=3),TRUE,FALSE)</f>
        <v>1</v>
      </c>
      <c r="H65" s="55">
        <f>COUNTIF(B65,"")</f>
        <v>1</v>
      </c>
    </row>
    <row r="66" spans="1:8" x14ac:dyDescent="0.25">
      <c r="A66" s="102"/>
      <c r="B66" s="35"/>
      <c r="C66" s="67" t="s">
        <v>14</v>
      </c>
      <c r="D66" s="68"/>
      <c r="F66" s="53" t="b">
        <f>IF(OR(B66="", B66=1,B66=2,B66=3),TRUE,FALSE)</f>
        <v>1</v>
      </c>
      <c r="H66" s="55">
        <f t="shared" ref="H66:H77" si="6">COUNTIF(B66,"")</f>
        <v>1</v>
      </c>
    </row>
    <row r="67" spans="1:8" x14ac:dyDescent="0.25">
      <c r="A67" s="102"/>
      <c r="B67" s="35"/>
      <c r="C67" s="67" t="s">
        <v>15</v>
      </c>
      <c r="D67" s="68"/>
      <c r="F67" s="53" t="b">
        <f t="shared" ref="F67:F77" si="7">IF(OR(B67="", B67=1,B67=2,B67=3),TRUE,FALSE)</f>
        <v>1</v>
      </c>
      <c r="H67" s="55">
        <f>COUNTIF(B67,"")</f>
        <v>1</v>
      </c>
    </row>
    <row r="68" spans="1:8" x14ac:dyDescent="0.25">
      <c r="A68" s="102"/>
      <c r="B68" s="35"/>
      <c r="C68" s="67" t="s">
        <v>19</v>
      </c>
      <c r="D68" s="68"/>
      <c r="F68" s="53" t="b">
        <f t="shared" si="7"/>
        <v>1</v>
      </c>
      <c r="H68" s="55">
        <f t="shared" si="6"/>
        <v>1</v>
      </c>
    </row>
    <row r="69" spans="1:8" x14ac:dyDescent="0.25">
      <c r="A69" s="102"/>
      <c r="B69" s="35"/>
      <c r="C69" s="67" t="s">
        <v>16</v>
      </c>
      <c r="D69" s="68"/>
      <c r="F69" s="53" t="b">
        <f t="shared" si="7"/>
        <v>1</v>
      </c>
      <c r="H69" s="55">
        <f t="shared" si="6"/>
        <v>1</v>
      </c>
    </row>
    <row r="70" spans="1:8" x14ac:dyDescent="0.25">
      <c r="A70" s="102"/>
      <c r="B70" s="35"/>
      <c r="C70" s="67" t="s">
        <v>17</v>
      </c>
      <c r="D70" s="68"/>
      <c r="F70" s="53" t="b">
        <f t="shared" si="7"/>
        <v>1</v>
      </c>
      <c r="H70" s="55">
        <f t="shared" si="6"/>
        <v>1</v>
      </c>
    </row>
    <row r="71" spans="1:8" x14ac:dyDescent="0.25">
      <c r="A71" s="102"/>
      <c r="B71" s="35"/>
      <c r="C71" s="67" t="s">
        <v>18</v>
      </c>
      <c r="D71" s="68"/>
      <c r="F71" s="53" t="b">
        <f t="shared" si="7"/>
        <v>1</v>
      </c>
      <c r="H71" s="55">
        <f t="shared" si="6"/>
        <v>1</v>
      </c>
    </row>
    <row r="72" spans="1:8" ht="27" customHeight="1" x14ac:dyDescent="0.25">
      <c r="A72" s="102" t="s">
        <v>42</v>
      </c>
      <c r="B72" s="35"/>
      <c r="C72" s="67" t="s">
        <v>47</v>
      </c>
      <c r="D72" s="68"/>
      <c r="F72" s="53" t="b">
        <f t="shared" si="7"/>
        <v>1</v>
      </c>
      <c r="H72" s="55">
        <f t="shared" si="6"/>
        <v>1</v>
      </c>
    </row>
    <row r="73" spans="1:8" ht="40.5" customHeight="1" x14ac:dyDescent="0.25">
      <c r="A73" s="102"/>
      <c r="B73" s="35"/>
      <c r="C73" s="67" t="s">
        <v>48</v>
      </c>
      <c r="D73" s="68"/>
      <c r="F73" s="53" t="b">
        <f t="shared" si="7"/>
        <v>1</v>
      </c>
      <c r="H73" s="55">
        <f t="shared" si="6"/>
        <v>1</v>
      </c>
    </row>
    <row r="74" spans="1:8" ht="27" customHeight="1" x14ac:dyDescent="0.25">
      <c r="A74" s="102"/>
      <c r="B74" s="35"/>
      <c r="C74" s="67" t="s">
        <v>49</v>
      </c>
      <c r="D74" s="68"/>
      <c r="F74" s="53" t="b">
        <f t="shared" si="7"/>
        <v>1</v>
      </c>
      <c r="H74" s="55">
        <f t="shared" si="6"/>
        <v>1</v>
      </c>
    </row>
    <row r="75" spans="1:8" ht="54" customHeight="1" x14ac:dyDescent="0.25">
      <c r="A75" s="102"/>
      <c r="B75" s="35"/>
      <c r="C75" s="67" t="s">
        <v>50</v>
      </c>
      <c r="D75" s="68"/>
      <c r="F75" s="53" t="b">
        <f t="shared" si="7"/>
        <v>1</v>
      </c>
      <c r="H75" s="55">
        <f t="shared" si="6"/>
        <v>1</v>
      </c>
    </row>
    <row r="76" spans="1:8" ht="40.5" customHeight="1" x14ac:dyDescent="0.25">
      <c r="A76" s="102"/>
      <c r="B76" s="35"/>
      <c r="C76" s="67" t="s">
        <v>56</v>
      </c>
      <c r="D76" s="68"/>
      <c r="F76" s="53" t="b">
        <f t="shared" si="7"/>
        <v>1</v>
      </c>
      <c r="H76" s="55">
        <f t="shared" si="6"/>
        <v>1</v>
      </c>
    </row>
    <row r="77" spans="1:8" x14ac:dyDescent="0.25">
      <c r="A77" s="102"/>
      <c r="B77" s="35"/>
      <c r="C77" s="67" t="s">
        <v>51</v>
      </c>
      <c r="D77" s="68"/>
      <c r="F77" s="53" t="b">
        <f t="shared" si="7"/>
        <v>1</v>
      </c>
      <c r="H77" s="55">
        <f t="shared" si="6"/>
        <v>1</v>
      </c>
    </row>
    <row r="78" spans="1:8" ht="49.9" customHeight="1" x14ac:dyDescent="0.25">
      <c r="A78" s="102" t="s">
        <v>43</v>
      </c>
      <c r="B78" s="67"/>
      <c r="C78" s="113"/>
      <c r="D78" s="114"/>
      <c r="F78" s="53" t="b">
        <f>IF(OR(C78="Yes",C78="No",C78=""),TRUE,FALSE)</f>
        <v>1</v>
      </c>
      <c r="H78" s="55">
        <f>COUNTIF(C78,"")</f>
        <v>1</v>
      </c>
    </row>
    <row r="79" spans="1:8" ht="49.9" customHeight="1" thickBot="1" x14ac:dyDescent="0.3">
      <c r="A79" s="69" t="s">
        <v>127</v>
      </c>
      <c r="B79" s="70"/>
      <c r="C79" s="62"/>
      <c r="D79" s="63"/>
      <c r="F79" s="53" t="b">
        <f>IF(OR(C79="English",C79="The language(s) of the home Member State",C79="Any of the two options above at the clients' discretion (i.e. complaints may be filled either in English or in the language(s) of the home member state",C79="other",C79=""),TRUE,FALSE)</f>
        <v>1</v>
      </c>
      <c r="G79" s="53" t="b">
        <f>IF(AND(C78="No",C79=""),FALSE,TRUE)</f>
        <v>1</v>
      </c>
      <c r="H79" s="55">
        <f>COUNTIF(C79,"")</f>
        <v>1</v>
      </c>
    </row>
    <row r="81" spans="2:9" x14ac:dyDescent="0.25">
      <c r="B81" s="16" t="s">
        <v>88</v>
      </c>
      <c r="H81" s="55">
        <f>SUM(H6:H79)</f>
        <v>37</v>
      </c>
      <c r="I81" s="55">
        <f>SUM(I6:I79)</f>
        <v>28</v>
      </c>
    </row>
    <row r="82" spans="2:9" x14ac:dyDescent="0.25">
      <c r="B82" s="46" t="b">
        <f>IF(H82=65,TRUE,IF(OR(ISBLANK(B6),ISBLANK(B7),ISBLANK(B13),ISBLANK(B23),ISBLANK(B30),ISBLANK(B37),ISBLANK(B44),ISBLANK(C23),ISBLANK(C24),ISBLANK(C25),ISBLANK(C26),ISBLANK(C27),ISBLANK(C28),ISBLANK(C29),ISBLANK(C30),ISBLANK(C31),ISBLANK(C32),ISBLANK(C33),ISBLANK(C34),ISBLANK(C35),ISBLANK(C36),ISBLANK(C37),ISBLANK(C38),ISBLANK(C39),ISBLANK(C40),ISBLANK(C41),ISBLANK(C42),ISBLANK(C43),ISBLANK(C44),ISBLANK(C45),ISBLANK(C46),ISBLANK(C47),ISBLANK(C48),ISBLANK(C49),ISBLANK(C50),ISBLANK(C55),ISBLANK(C56),ISBLANK(C57),ISBLANK(C58),ISBLANK(C59),ISBLANK(C60),ISBLANK(C61),ISBLANK(C64),F3=FALSE,G3=FALSE),FALSE,TRUE))</f>
        <v>1</v>
      </c>
      <c r="H82" s="56">
        <f>H81+I81</f>
        <v>65</v>
      </c>
    </row>
  </sheetData>
  <sheetProtection algorithmName="SHA-512" hashValue="Qp8dnNRljVNT41nmT9i6y44LN9h0GmlSZG4YNc5HMF3c78KSGUAzLO0ky4WEblvuSDlpDvp9Ram6Wkl9FZ+xIQ==" saltValue="dlVjksr6UIyawYlwDKjAkA==" spinCount="100000" sheet="1" objects="1" scenarios="1"/>
  <mergeCells count="65">
    <mergeCell ref="A78:B78"/>
    <mergeCell ref="C78:D78"/>
    <mergeCell ref="A79:B79"/>
    <mergeCell ref="C79:D79"/>
    <mergeCell ref="C69:D69"/>
    <mergeCell ref="C70:D70"/>
    <mergeCell ref="C71:D71"/>
    <mergeCell ref="A72:A77"/>
    <mergeCell ref="C72:D72"/>
    <mergeCell ref="C73:D73"/>
    <mergeCell ref="C74:D74"/>
    <mergeCell ref="C75:D75"/>
    <mergeCell ref="C76:D76"/>
    <mergeCell ref="C77:D77"/>
    <mergeCell ref="A65:A71"/>
    <mergeCell ref="C65:D65"/>
    <mergeCell ref="C66:D66"/>
    <mergeCell ref="C67:D67"/>
    <mergeCell ref="C68:D68"/>
    <mergeCell ref="A58:B58"/>
    <mergeCell ref="C58:D58"/>
    <mergeCell ref="A59:B59"/>
    <mergeCell ref="C59:D59"/>
    <mergeCell ref="A60:B60"/>
    <mergeCell ref="C60:D60"/>
    <mergeCell ref="A61:B61"/>
    <mergeCell ref="C61:D61"/>
    <mergeCell ref="A63:D63"/>
    <mergeCell ref="A64:B64"/>
    <mergeCell ref="C64:D64"/>
    <mergeCell ref="A55:B55"/>
    <mergeCell ref="C55:D55"/>
    <mergeCell ref="A56:B56"/>
    <mergeCell ref="C56:D56"/>
    <mergeCell ref="A57:B57"/>
    <mergeCell ref="C57:D57"/>
    <mergeCell ref="A53:B53"/>
    <mergeCell ref="C53:D54"/>
    <mergeCell ref="A54:B54"/>
    <mergeCell ref="A21:D21"/>
    <mergeCell ref="C22:D22"/>
    <mergeCell ref="A23:A29"/>
    <mergeCell ref="B23:B29"/>
    <mergeCell ref="A30:A36"/>
    <mergeCell ref="B30:B36"/>
    <mergeCell ref="A37:A43"/>
    <mergeCell ref="B37:B43"/>
    <mergeCell ref="A44:A50"/>
    <mergeCell ref="B44:B50"/>
    <mergeCell ref="A52:D52"/>
    <mergeCell ref="B13:D13"/>
    <mergeCell ref="A14:A19"/>
    <mergeCell ref="B14:D14"/>
    <mergeCell ref="B15:D15"/>
    <mergeCell ref="B16:D16"/>
    <mergeCell ref="B17:D17"/>
    <mergeCell ref="B18:D18"/>
    <mergeCell ref="B19:D19"/>
    <mergeCell ref="A1:D1"/>
    <mergeCell ref="A12:D12"/>
    <mergeCell ref="B3:D3"/>
    <mergeCell ref="A5:B5"/>
    <mergeCell ref="B6:D6"/>
    <mergeCell ref="B7:D7"/>
    <mergeCell ref="B8:D8"/>
  </mergeCells>
  <conditionalFormatting sqref="B82">
    <cfRule type="cellIs" dxfId="103" priority="1" operator="equal">
      <formula>TRUE</formula>
    </cfRule>
    <cfRule type="cellIs" dxfId="102" priority="2" operator="equal">
      <formula>"TRUE"</formula>
    </cfRule>
    <cfRule type="cellIs" dxfId="101" priority="3" operator="equal">
      <formula>"FALSE"</formula>
    </cfRule>
  </conditionalFormatting>
  <dataValidations count="8">
    <dataValidation type="whole" allowBlank="1" showInputMessage="1" showErrorMessage="1" sqref="B65:B77">
      <formula1>1</formula1>
      <formula2>3</formula2>
    </dataValidation>
    <dataValidation type="whole" operator="greaterThanOrEqual" allowBlank="1" showInputMessage="1" showErrorMessage="1" sqref="C64:D64">
      <formula1>0</formula1>
    </dataValidation>
    <dataValidation type="decimal" allowBlank="1" showInputMessage="1" showErrorMessage="1" sqref="B6:D6">
      <formula1>-9999999999999990000</formula1>
      <formula2>9999999999999990000</formula2>
    </dataValidation>
    <dataValidation type="list" allowBlank="1" showInputMessage="1" showErrorMessage="1" sqref="C23:C50">
      <formula1>"X, N/A"</formula1>
    </dataValidation>
    <dataValidation type="list" allowBlank="1" showInputMessage="1" showErrorMessage="1" sqref="C79">
      <formula1>"English, The language(s) of the home Member State, Any of the two options above at the clients' discretion (i.e. complaints may be filled either in English or in the language(s) of the home member state, other"</formula1>
    </dataValidation>
    <dataValidation type="list" allowBlank="1" showInputMessage="1" showErrorMessage="1" sqref="B14:D19">
      <formula1>"specific website, specific marketing material, use of the language of a host MS (if different from the one(s) from your home MS), telephone calls, tied agents in the host MS, roadshows"</formula1>
    </dataValidation>
    <dataValidation type="list" allowBlank="1" showInputMessage="1" showErrorMessage="1" sqref="B7:D8 B13:D13 C78">
      <formula1>"Yes, No"</formula1>
    </dataValidation>
    <dataValidation type="list" allowBlank="1" showInputMessage="1" showErrorMessage="1" sqref="B23 B44 B37 B30 C55:C61">
      <formula1>"&lt; 50, 50 - 300, 300 - 1000, 1000 - 5000, 5000 - 10000, &gt; 10000"</formula1>
    </dataValidation>
  </dataValidations>
  <pageMargins left="0.7" right="0.7" top="0.75" bottom="0.75" header="0.3" footer="0.3"/>
  <pageSetup paperSize="9" scale="71" fitToHeight="0" orientation="portrait" horizontalDpi="300" verticalDpi="300" r:id="rId1"/>
  <rowBreaks count="1" manualBreakCount="1">
    <brk id="51" max="3"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82"/>
  <sheetViews>
    <sheetView zoomScaleNormal="100" zoomScaleSheetLayoutView="100" workbookViewId="0">
      <selection sqref="A1:D1"/>
    </sheetView>
  </sheetViews>
  <sheetFormatPr defaultRowHeight="15" x14ac:dyDescent="0.25"/>
  <cols>
    <col min="1" max="1" width="48.7109375" style="4" customWidth="1"/>
    <col min="2" max="4" width="25.5703125" style="4" customWidth="1"/>
    <col min="5" max="10" width="9.140625" style="53"/>
    <col min="11" max="16384" width="9.140625" style="4"/>
  </cols>
  <sheetData>
    <row r="1" spans="1:8" ht="16.5" thickBot="1" x14ac:dyDescent="0.3">
      <c r="A1" s="58" t="s">
        <v>44</v>
      </c>
      <c r="B1" s="121"/>
      <c r="C1" s="121"/>
      <c r="D1" s="59"/>
    </row>
    <row r="2" spans="1:8" ht="15.75" thickBot="1" x14ac:dyDescent="0.3">
      <c r="A2" s="18"/>
      <c r="B2" s="18"/>
      <c r="C2" s="18"/>
      <c r="D2" s="18"/>
    </row>
    <row r="3" spans="1:8" ht="15.75" thickBot="1" x14ac:dyDescent="0.3">
      <c r="A3" s="19" t="s">
        <v>31</v>
      </c>
      <c r="B3" s="132" t="s">
        <v>72</v>
      </c>
      <c r="C3" s="133"/>
      <c r="D3" s="134"/>
      <c r="F3" s="54" t="b">
        <f>IF(ISNA(MATCH(FALSE,F5:F79,0)),TRUE,FALSE)</f>
        <v>0</v>
      </c>
      <c r="G3" s="54" t="b">
        <f>IF(ISNA(MATCH(FALSE,G5:G79,0)),TRUE,FALSE)</f>
        <v>0</v>
      </c>
    </row>
    <row r="4" spans="1:8" ht="15.75" thickBot="1" x14ac:dyDescent="0.3">
      <c r="A4" s="18"/>
      <c r="B4" s="18"/>
      <c r="C4" s="18"/>
      <c r="D4" s="18"/>
    </row>
    <row r="5" spans="1:8" ht="30" customHeight="1" thickBot="1" x14ac:dyDescent="0.3">
      <c r="A5" s="87" t="s">
        <v>32</v>
      </c>
      <c r="B5" s="88"/>
      <c r="C5" s="20"/>
      <c r="D5" s="21"/>
    </row>
    <row r="6" spans="1:8" ht="51.95" customHeight="1" x14ac:dyDescent="0.25">
      <c r="A6" s="22" t="s">
        <v>52</v>
      </c>
      <c r="B6" s="135"/>
      <c r="C6" s="136"/>
      <c r="D6" s="137"/>
      <c r="F6" s="53" t="b">
        <f>ISNUMBER(B6)</f>
        <v>0</v>
      </c>
      <c r="H6" s="55">
        <f>COUNTIF(B6,"")</f>
        <v>1</v>
      </c>
    </row>
    <row r="7" spans="1:8" ht="51.95" customHeight="1" x14ac:dyDescent="0.25">
      <c r="A7" s="23" t="s">
        <v>54</v>
      </c>
      <c r="B7" s="122"/>
      <c r="C7" s="123"/>
      <c r="D7" s="124"/>
      <c r="F7" s="53" t="b">
        <f>IF(OR(B7="Yes",B7="No"),TRUE,FALSE)</f>
        <v>0</v>
      </c>
      <c r="H7" s="55">
        <f>COUNTIF(B7,"")</f>
        <v>1</v>
      </c>
    </row>
    <row r="8" spans="1:8" ht="79.150000000000006" customHeight="1" thickBot="1" x14ac:dyDescent="0.3">
      <c r="A8" s="24" t="s">
        <v>124</v>
      </c>
      <c r="B8" s="125"/>
      <c r="C8" s="126"/>
      <c r="D8" s="127"/>
      <c r="F8" s="53" t="b">
        <f>IF(OR(B8="Yes",B8="No",B8=""),TRUE,FALSE)</f>
        <v>1</v>
      </c>
      <c r="G8" s="53" t="b">
        <f>IF(AND(B7="Yes",OR(B8="Yes",B8="No")),TRUE,IF(B7="No",TRUE,FALSE))</f>
        <v>0</v>
      </c>
      <c r="H8" s="55">
        <f>COUNTIF(B8,"")</f>
        <v>1</v>
      </c>
    </row>
    <row r="9" spans="1:8" x14ac:dyDescent="0.25">
      <c r="A9" s="25" t="s">
        <v>39</v>
      </c>
      <c r="B9" s="18"/>
      <c r="C9" s="18"/>
      <c r="D9" s="18"/>
    </row>
    <row r="10" spans="1:8" x14ac:dyDescent="0.25">
      <c r="A10" s="26" t="s">
        <v>55</v>
      </c>
      <c r="B10" s="18"/>
      <c r="C10" s="18"/>
      <c r="D10" s="18"/>
    </row>
    <row r="11" spans="1:8" ht="15.75" thickBot="1" x14ac:dyDescent="0.3">
      <c r="A11" s="18"/>
      <c r="B11" s="18"/>
      <c r="C11" s="18"/>
      <c r="D11" s="18"/>
    </row>
    <row r="12" spans="1:8" ht="30" customHeight="1" thickBot="1" x14ac:dyDescent="0.3">
      <c r="A12" s="128" t="s">
        <v>10</v>
      </c>
      <c r="B12" s="129"/>
      <c r="C12" s="130"/>
      <c r="D12" s="131"/>
    </row>
    <row r="13" spans="1:8" ht="85.5" x14ac:dyDescent="0.25">
      <c r="A13" s="37" t="s">
        <v>53</v>
      </c>
      <c r="B13" s="92"/>
      <c r="C13" s="93"/>
      <c r="D13" s="94"/>
      <c r="F13" s="53" t="b">
        <f>IF(OR(B13="Yes",B13="No"),TRUE,FALSE)</f>
        <v>0</v>
      </c>
      <c r="H13" s="55">
        <f>COUNTIF(B13,"")</f>
        <v>1</v>
      </c>
    </row>
    <row r="14" spans="1:8" ht="15" customHeight="1" x14ac:dyDescent="0.25">
      <c r="A14" s="102" t="s">
        <v>125</v>
      </c>
      <c r="B14" s="103"/>
      <c r="C14" s="104"/>
      <c r="D14" s="105"/>
      <c r="F14" s="53" t="b">
        <f>IF(OR(B14="specific website",B14="specific marketing material",B14="use of the language of a host MS (if different from the one(s) from your home MS)",B14="telephone calls",B14="tied agents in the host MS",B14="roadshows",B14=""),TRUE,FALSE)</f>
        <v>1</v>
      </c>
      <c r="H14" s="55">
        <f>COUNTIF(B14,"")</f>
        <v>1</v>
      </c>
    </row>
    <row r="15" spans="1:8" x14ac:dyDescent="0.25">
      <c r="A15" s="102"/>
      <c r="B15" s="103"/>
      <c r="C15" s="104"/>
      <c r="D15" s="105"/>
      <c r="F15" s="53" t="b">
        <f t="shared" ref="F15:F19" si="0">IF(OR(B15="specific website",B15="specific marketing material",B15="use of the language of a host MS (if different from the one(s) from your home MS)",B15="telephone calls",B15="tied agents in the host MS",B15="roadshows",B15=""),TRUE,FALSE)</f>
        <v>1</v>
      </c>
      <c r="H15" s="55">
        <f>COUNTIF(B15,"")</f>
        <v>1</v>
      </c>
    </row>
    <row r="16" spans="1:8" x14ac:dyDescent="0.25">
      <c r="A16" s="102"/>
      <c r="B16" s="103"/>
      <c r="C16" s="104"/>
      <c r="D16" s="105"/>
      <c r="F16" s="53" t="b">
        <f t="shared" si="0"/>
        <v>1</v>
      </c>
      <c r="H16" s="55">
        <f t="shared" ref="H16:H19" si="1">COUNTIF(B16,"")</f>
        <v>1</v>
      </c>
    </row>
    <row r="17" spans="1:9" x14ac:dyDescent="0.25">
      <c r="A17" s="102"/>
      <c r="B17" s="103"/>
      <c r="C17" s="104"/>
      <c r="D17" s="105"/>
      <c r="F17" s="53" t="b">
        <f t="shared" si="0"/>
        <v>1</v>
      </c>
      <c r="H17" s="55">
        <f t="shared" si="1"/>
        <v>1</v>
      </c>
    </row>
    <row r="18" spans="1:9" x14ac:dyDescent="0.25">
      <c r="A18" s="102"/>
      <c r="B18" s="103"/>
      <c r="C18" s="104"/>
      <c r="D18" s="105"/>
      <c r="F18" s="53" t="b">
        <f t="shared" si="0"/>
        <v>1</v>
      </c>
      <c r="H18" s="55">
        <f t="shared" si="1"/>
        <v>1</v>
      </c>
    </row>
    <row r="19" spans="1:9" ht="15.75" thickBot="1" x14ac:dyDescent="0.3">
      <c r="A19" s="69"/>
      <c r="B19" s="95"/>
      <c r="C19" s="96"/>
      <c r="D19" s="97"/>
      <c r="F19" s="53" t="b">
        <f t="shared" si="0"/>
        <v>1</v>
      </c>
      <c r="G19" s="53" t="b">
        <f>IF(AND(B13="Yes",B14="",B15="",B16="",B17="",B18="",B19=""),FALSE,TRUE)</f>
        <v>1</v>
      </c>
      <c r="H19" s="55">
        <f t="shared" si="1"/>
        <v>1</v>
      </c>
    </row>
    <row r="20" spans="1:9" ht="15.75" thickBot="1" x14ac:dyDescent="0.3">
      <c r="A20" s="18"/>
      <c r="B20" s="18"/>
      <c r="C20" s="18"/>
      <c r="D20" s="18"/>
    </row>
    <row r="21" spans="1:9" ht="27" customHeight="1" thickBot="1" x14ac:dyDescent="0.3">
      <c r="A21" s="87" t="s">
        <v>33</v>
      </c>
      <c r="B21" s="88"/>
      <c r="C21" s="89"/>
      <c r="D21" s="90"/>
    </row>
    <row r="22" spans="1:9" ht="27" customHeight="1" thickBot="1" x14ac:dyDescent="0.3">
      <c r="A22" s="28" t="s">
        <v>34</v>
      </c>
      <c r="B22" s="29" t="s">
        <v>45</v>
      </c>
      <c r="C22" s="99" t="s">
        <v>11</v>
      </c>
      <c r="D22" s="100"/>
    </row>
    <row r="23" spans="1:9" x14ac:dyDescent="0.25">
      <c r="A23" s="91" t="s">
        <v>12</v>
      </c>
      <c r="B23" s="101"/>
      <c r="C23" s="38"/>
      <c r="D23" s="30" t="s">
        <v>13</v>
      </c>
      <c r="F23" s="53" t="b">
        <f>IF(OR(B23="&lt; 50",B23="50 - 300",B23="300 - 1000",B23="1000 - 5000",B23="5000 - 10000",B23="&gt; 10000"),TRUE,FALSE)</f>
        <v>0</v>
      </c>
      <c r="G23" s="53" t="b">
        <f>IF(OR(C23="X",C23="N/A"),TRUE,FALSE)</f>
        <v>0</v>
      </c>
      <c r="H23" s="55">
        <f>COUNTIF(B23,"")</f>
        <v>1</v>
      </c>
      <c r="I23" s="55">
        <f>COUNTIF(C23,"")</f>
        <v>1</v>
      </c>
    </row>
    <row r="24" spans="1:9" x14ac:dyDescent="0.25">
      <c r="A24" s="86"/>
      <c r="B24" s="98"/>
      <c r="C24" s="39"/>
      <c r="D24" s="36" t="s">
        <v>14</v>
      </c>
      <c r="G24" s="53" t="b">
        <f t="shared" ref="G24:G50" si="2">IF(OR(C24="X",C24="N/A"),TRUE,FALSE)</f>
        <v>0</v>
      </c>
      <c r="I24" s="55">
        <f t="shared" ref="I24:I50" si="3">COUNTIF(C24,"")</f>
        <v>1</v>
      </c>
    </row>
    <row r="25" spans="1:9" x14ac:dyDescent="0.25">
      <c r="A25" s="86"/>
      <c r="B25" s="98"/>
      <c r="C25" s="39"/>
      <c r="D25" s="36" t="s">
        <v>15</v>
      </c>
      <c r="G25" s="53" t="b">
        <f t="shared" si="2"/>
        <v>0</v>
      </c>
      <c r="I25" s="55">
        <f t="shared" si="3"/>
        <v>1</v>
      </c>
    </row>
    <row r="26" spans="1:9" ht="14.25" customHeight="1" x14ac:dyDescent="0.25">
      <c r="A26" s="86"/>
      <c r="B26" s="98"/>
      <c r="C26" s="39"/>
      <c r="D26" s="36" t="s">
        <v>19</v>
      </c>
      <c r="G26" s="53" t="b">
        <f t="shared" si="2"/>
        <v>0</v>
      </c>
      <c r="I26" s="55">
        <f t="shared" si="3"/>
        <v>1</v>
      </c>
    </row>
    <row r="27" spans="1:9" x14ac:dyDescent="0.25">
      <c r="A27" s="86"/>
      <c r="B27" s="98"/>
      <c r="C27" s="39"/>
      <c r="D27" s="36" t="s">
        <v>16</v>
      </c>
      <c r="G27" s="53" t="b">
        <f t="shared" si="2"/>
        <v>0</v>
      </c>
      <c r="I27" s="55">
        <f>COUNTIF(C27,"")</f>
        <v>1</v>
      </c>
    </row>
    <row r="28" spans="1:9" x14ac:dyDescent="0.25">
      <c r="A28" s="86"/>
      <c r="B28" s="98"/>
      <c r="C28" s="39"/>
      <c r="D28" s="36" t="s">
        <v>17</v>
      </c>
      <c r="G28" s="53" t="b">
        <f t="shared" si="2"/>
        <v>0</v>
      </c>
      <c r="I28" s="55">
        <f t="shared" si="3"/>
        <v>1</v>
      </c>
    </row>
    <row r="29" spans="1:9" x14ac:dyDescent="0.25">
      <c r="A29" s="86"/>
      <c r="B29" s="98"/>
      <c r="C29" s="39"/>
      <c r="D29" s="36" t="s">
        <v>18</v>
      </c>
      <c r="G29" s="53" t="b">
        <f t="shared" si="2"/>
        <v>0</v>
      </c>
      <c r="I29" s="55">
        <f t="shared" si="3"/>
        <v>1</v>
      </c>
    </row>
    <row r="30" spans="1:9" x14ac:dyDescent="0.25">
      <c r="A30" s="85" t="s">
        <v>9</v>
      </c>
      <c r="B30" s="98"/>
      <c r="C30" s="39"/>
      <c r="D30" s="36" t="s">
        <v>13</v>
      </c>
      <c r="F30" s="53" t="b">
        <f>IF(OR(B30="&lt; 50",B30="50 - 300",B30="300 - 1000",B30="1000 - 5000",B30="5000 - 10000",B30="&gt; 10000"),TRUE,FALSE)</f>
        <v>0</v>
      </c>
      <c r="G30" s="53" t="b">
        <f t="shared" si="2"/>
        <v>0</v>
      </c>
      <c r="H30" s="55">
        <f>COUNTIF(B30,"")</f>
        <v>1</v>
      </c>
      <c r="I30" s="55">
        <f t="shared" si="3"/>
        <v>1</v>
      </c>
    </row>
    <row r="31" spans="1:9" x14ac:dyDescent="0.25">
      <c r="A31" s="86"/>
      <c r="B31" s="98"/>
      <c r="C31" s="39"/>
      <c r="D31" s="36" t="s">
        <v>14</v>
      </c>
      <c r="G31" s="53" t="b">
        <f t="shared" si="2"/>
        <v>0</v>
      </c>
      <c r="I31" s="55">
        <f t="shared" si="3"/>
        <v>1</v>
      </c>
    </row>
    <row r="32" spans="1:9" x14ac:dyDescent="0.25">
      <c r="A32" s="86"/>
      <c r="B32" s="98"/>
      <c r="C32" s="39"/>
      <c r="D32" s="36" t="s">
        <v>15</v>
      </c>
      <c r="G32" s="53" t="b">
        <f t="shared" si="2"/>
        <v>0</v>
      </c>
      <c r="I32" s="55">
        <f t="shared" si="3"/>
        <v>1</v>
      </c>
    </row>
    <row r="33" spans="1:9" ht="14.25" customHeight="1" x14ac:dyDescent="0.25">
      <c r="A33" s="86"/>
      <c r="B33" s="98"/>
      <c r="C33" s="39"/>
      <c r="D33" s="36" t="s">
        <v>19</v>
      </c>
      <c r="G33" s="53" t="b">
        <f t="shared" si="2"/>
        <v>0</v>
      </c>
      <c r="I33" s="55">
        <f t="shared" si="3"/>
        <v>1</v>
      </c>
    </row>
    <row r="34" spans="1:9" x14ac:dyDescent="0.25">
      <c r="A34" s="86"/>
      <c r="B34" s="98"/>
      <c r="C34" s="39"/>
      <c r="D34" s="36" t="s">
        <v>16</v>
      </c>
      <c r="G34" s="53" t="b">
        <f t="shared" si="2"/>
        <v>0</v>
      </c>
      <c r="I34" s="55">
        <f t="shared" si="3"/>
        <v>1</v>
      </c>
    </row>
    <row r="35" spans="1:9" x14ac:dyDescent="0.25">
      <c r="A35" s="86"/>
      <c r="B35" s="98"/>
      <c r="C35" s="39"/>
      <c r="D35" s="36" t="s">
        <v>17</v>
      </c>
      <c r="G35" s="53" t="b">
        <f t="shared" si="2"/>
        <v>0</v>
      </c>
      <c r="I35" s="55">
        <f>COUNTIF(C35,"")</f>
        <v>1</v>
      </c>
    </row>
    <row r="36" spans="1:9" x14ac:dyDescent="0.25">
      <c r="A36" s="86"/>
      <c r="B36" s="98"/>
      <c r="C36" s="39"/>
      <c r="D36" s="36" t="s">
        <v>18</v>
      </c>
      <c r="G36" s="53" t="b">
        <f t="shared" si="2"/>
        <v>0</v>
      </c>
      <c r="I36" s="55">
        <f t="shared" si="3"/>
        <v>1</v>
      </c>
    </row>
    <row r="37" spans="1:9" x14ac:dyDescent="0.25">
      <c r="A37" s="85" t="s">
        <v>8</v>
      </c>
      <c r="B37" s="98"/>
      <c r="C37" s="39"/>
      <c r="D37" s="36" t="s">
        <v>13</v>
      </c>
      <c r="F37" s="53" t="b">
        <f>IF(OR(B37="&lt; 50",B37="50 - 300",B37="300 - 1000",B37="1000 - 5000",B37="5000 - 10000",B37="&gt; 10000"),TRUE,FALSE)</f>
        <v>0</v>
      </c>
      <c r="G37" s="53" t="b">
        <f t="shared" si="2"/>
        <v>0</v>
      </c>
      <c r="H37" s="55">
        <f>COUNTIF(B37,"")</f>
        <v>1</v>
      </c>
      <c r="I37" s="55">
        <f t="shared" si="3"/>
        <v>1</v>
      </c>
    </row>
    <row r="38" spans="1:9" x14ac:dyDescent="0.25">
      <c r="A38" s="86"/>
      <c r="B38" s="98"/>
      <c r="C38" s="39"/>
      <c r="D38" s="36" t="s">
        <v>14</v>
      </c>
      <c r="G38" s="53" t="b">
        <f t="shared" si="2"/>
        <v>0</v>
      </c>
      <c r="I38" s="55">
        <f t="shared" si="3"/>
        <v>1</v>
      </c>
    </row>
    <row r="39" spans="1:9" x14ac:dyDescent="0.25">
      <c r="A39" s="86"/>
      <c r="B39" s="98"/>
      <c r="C39" s="39"/>
      <c r="D39" s="36" t="s">
        <v>15</v>
      </c>
      <c r="G39" s="53" t="b">
        <f t="shared" si="2"/>
        <v>0</v>
      </c>
      <c r="I39" s="55">
        <f t="shared" si="3"/>
        <v>1</v>
      </c>
    </row>
    <row r="40" spans="1:9" ht="14.25" customHeight="1" x14ac:dyDescent="0.25">
      <c r="A40" s="86"/>
      <c r="B40" s="98"/>
      <c r="C40" s="39"/>
      <c r="D40" s="36" t="s">
        <v>19</v>
      </c>
      <c r="G40" s="53" t="b">
        <f t="shared" si="2"/>
        <v>0</v>
      </c>
      <c r="I40" s="55">
        <f t="shared" si="3"/>
        <v>1</v>
      </c>
    </row>
    <row r="41" spans="1:9" x14ac:dyDescent="0.25">
      <c r="A41" s="86"/>
      <c r="B41" s="98"/>
      <c r="C41" s="39"/>
      <c r="D41" s="36" t="s">
        <v>16</v>
      </c>
      <c r="G41" s="53" t="b">
        <f t="shared" si="2"/>
        <v>0</v>
      </c>
      <c r="I41" s="55">
        <f>COUNTIF(C41,"")</f>
        <v>1</v>
      </c>
    </row>
    <row r="42" spans="1:9" x14ac:dyDescent="0.25">
      <c r="A42" s="86"/>
      <c r="B42" s="98"/>
      <c r="C42" s="39"/>
      <c r="D42" s="36" t="s">
        <v>17</v>
      </c>
      <c r="G42" s="53" t="b">
        <f t="shared" si="2"/>
        <v>0</v>
      </c>
      <c r="I42" s="55">
        <f t="shared" si="3"/>
        <v>1</v>
      </c>
    </row>
    <row r="43" spans="1:9" x14ac:dyDescent="0.25">
      <c r="A43" s="86"/>
      <c r="B43" s="98"/>
      <c r="C43" s="39"/>
      <c r="D43" s="36" t="s">
        <v>18</v>
      </c>
      <c r="G43" s="53" t="b">
        <f t="shared" si="2"/>
        <v>0</v>
      </c>
      <c r="I43" s="55">
        <f t="shared" si="3"/>
        <v>1</v>
      </c>
    </row>
    <row r="44" spans="1:9" x14ac:dyDescent="0.25">
      <c r="A44" s="85" t="s">
        <v>20</v>
      </c>
      <c r="B44" s="98"/>
      <c r="C44" s="39"/>
      <c r="D44" s="36" t="s">
        <v>13</v>
      </c>
      <c r="F44" s="53" t="b">
        <f>IF(OR(B44="&lt; 50",B44="50 - 300",B44="300 - 1000",B44="1000 - 5000",B44="5000 - 10000",B44="&gt; 10000"),TRUE,FALSE)</f>
        <v>0</v>
      </c>
      <c r="G44" s="53" t="b">
        <f t="shared" si="2"/>
        <v>0</v>
      </c>
      <c r="H44" s="55">
        <f>COUNTIF(B44,"")</f>
        <v>1</v>
      </c>
      <c r="I44" s="55">
        <f t="shared" si="3"/>
        <v>1</v>
      </c>
    </row>
    <row r="45" spans="1:9" x14ac:dyDescent="0.25">
      <c r="A45" s="86"/>
      <c r="B45" s="98"/>
      <c r="C45" s="39"/>
      <c r="D45" s="36" t="s">
        <v>14</v>
      </c>
      <c r="G45" s="53" t="b">
        <f t="shared" si="2"/>
        <v>0</v>
      </c>
      <c r="I45" s="55">
        <f t="shared" si="3"/>
        <v>1</v>
      </c>
    </row>
    <row r="46" spans="1:9" x14ac:dyDescent="0.25">
      <c r="A46" s="86"/>
      <c r="B46" s="98"/>
      <c r="C46" s="39"/>
      <c r="D46" s="36" t="s">
        <v>15</v>
      </c>
      <c r="G46" s="53" t="b">
        <f t="shared" si="2"/>
        <v>0</v>
      </c>
      <c r="I46" s="55">
        <f t="shared" si="3"/>
        <v>1</v>
      </c>
    </row>
    <row r="47" spans="1:9" ht="14.25" customHeight="1" x14ac:dyDescent="0.25">
      <c r="A47" s="86"/>
      <c r="B47" s="98"/>
      <c r="C47" s="39"/>
      <c r="D47" s="36" t="s">
        <v>19</v>
      </c>
      <c r="G47" s="53" t="b">
        <f t="shared" si="2"/>
        <v>0</v>
      </c>
      <c r="I47" s="55">
        <f t="shared" si="3"/>
        <v>1</v>
      </c>
    </row>
    <row r="48" spans="1:9" x14ac:dyDescent="0.25">
      <c r="A48" s="86"/>
      <c r="B48" s="98"/>
      <c r="C48" s="39"/>
      <c r="D48" s="36" t="s">
        <v>16</v>
      </c>
      <c r="G48" s="53" t="b">
        <f t="shared" si="2"/>
        <v>0</v>
      </c>
      <c r="I48" s="55">
        <f t="shared" si="3"/>
        <v>1</v>
      </c>
    </row>
    <row r="49" spans="1:9" x14ac:dyDescent="0.25">
      <c r="A49" s="86"/>
      <c r="B49" s="98"/>
      <c r="C49" s="39"/>
      <c r="D49" s="36" t="s">
        <v>17</v>
      </c>
      <c r="G49" s="53" t="b">
        <f t="shared" si="2"/>
        <v>0</v>
      </c>
      <c r="I49" s="55">
        <f t="shared" si="3"/>
        <v>1</v>
      </c>
    </row>
    <row r="50" spans="1:9" ht="15.75" thickBot="1" x14ac:dyDescent="0.3">
      <c r="A50" s="106"/>
      <c r="B50" s="77"/>
      <c r="C50" s="40"/>
      <c r="D50" s="32" t="s">
        <v>18</v>
      </c>
      <c r="G50" s="53" t="b">
        <f t="shared" si="2"/>
        <v>0</v>
      </c>
      <c r="I50" s="55">
        <f t="shared" si="3"/>
        <v>1</v>
      </c>
    </row>
    <row r="51" spans="1:9" ht="15.75" thickBot="1" x14ac:dyDescent="0.3">
      <c r="A51" s="33"/>
      <c r="B51" s="33"/>
      <c r="C51" s="18"/>
      <c r="D51" s="18"/>
    </row>
    <row r="52" spans="1:9" ht="27.75" customHeight="1" thickBot="1" x14ac:dyDescent="0.3">
      <c r="A52" s="109" t="s">
        <v>35</v>
      </c>
      <c r="B52" s="110"/>
      <c r="C52" s="110"/>
      <c r="D52" s="111"/>
    </row>
    <row r="53" spans="1:9" x14ac:dyDescent="0.25">
      <c r="A53" s="71" t="s">
        <v>36</v>
      </c>
      <c r="B53" s="72"/>
      <c r="C53" s="117" t="s">
        <v>46</v>
      </c>
      <c r="D53" s="118"/>
    </row>
    <row r="54" spans="1:9" ht="15.75" thickBot="1" x14ac:dyDescent="0.3">
      <c r="A54" s="73" t="s">
        <v>37</v>
      </c>
      <c r="B54" s="74"/>
      <c r="C54" s="119"/>
      <c r="D54" s="120"/>
    </row>
    <row r="55" spans="1:9" x14ac:dyDescent="0.25">
      <c r="A55" s="79" t="s">
        <v>21</v>
      </c>
      <c r="B55" s="80"/>
      <c r="C55" s="115"/>
      <c r="D55" s="116"/>
      <c r="F55" s="53" t="b">
        <f>IF(OR(C55="&lt; 50",C55="50 - 300",C55="300 - 1000",C55="1000 - 5000",C55="5000 - 10000",C55="&gt; 10000"),TRUE,FALSE)</f>
        <v>0</v>
      </c>
      <c r="H55" s="55">
        <f>COUNTIF(C55,"")</f>
        <v>1</v>
      </c>
    </row>
    <row r="56" spans="1:9" x14ac:dyDescent="0.25">
      <c r="A56" s="83" t="s">
        <v>22</v>
      </c>
      <c r="B56" s="84"/>
      <c r="C56" s="98"/>
      <c r="D56" s="112"/>
      <c r="F56" s="53" t="b">
        <f t="shared" ref="F56:F61" si="4">IF(OR(C56="&lt; 50",C56="50 - 300",C56="300 - 1000",C56="1000 - 5000",C56="5000 - 10000",C56="&gt; 10000"),TRUE,FALSE)</f>
        <v>0</v>
      </c>
      <c r="H56" s="55">
        <f t="shared" ref="H56:H60" si="5">COUNTIF(C56,"")</f>
        <v>1</v>
      </c>
    </row>
    <row r="57" spans="1:9" x14ac:dyDescent="0.25">
      <c r="A57" s="83" t="s">
        <v>23</v>
      </c>
      <c r="B57" s="84"/>
      <c r="C57" s="98"/>
      <c r="D57" s="112"/>
      <c r="F57" s="53" t="b">
        <f t="shared" si="4"/>
        <v>0</v>
      </c>
      <c r="H57" s="55">
        <f t="shared" si="5"/>
        <v>1</v>
      </c>
    </row>
    <row r="58" spans="1:9" x14ac:dyDescent="0.25">
      <c r="A58" s="83" t="s">
        <v>24</v>
      </c>
      <c r="B58" s="84"/>
      <c r="C58" s="98"/>
      <c r="D58" s="112"/>
      <c r="F58" s="53" t="b">
        <f t="shared" si="4"/>
        <v>0</v>
      </c>
      <c r="H58" s="55">
        <f t="shared" si="5"/>
        <v>1</v>
      </c>
    </row>
    <row r="59" spans="1:9" x14ac:dyDescent="0.25">
      <c r="A59" s="83" t="s">
        <v>25</v>
      </c>
      <c r="B59" s="84"/>
      <c r="C59" s="98"/>
      <c r="D59" s="112"/>
      <c r="F59" s="53" t="b">
        <f t="shared" si="4"/>
        <v>0</v>
      </c>
      <c r="H59" s="55">
        <f t="shared" si="5"/>
        <v>1</v>
      </c>
    </row>
    <row r="60" spans="1:9" x14ac:dyDescent="0.25">
      <c r="A60" s="83" t="s">
        <v>26</v>
      </c>
      <c r="B60" s="84"/>
      <c r="C60" s="98"/>
      <c r="D60" s="112"/>
      <c r="F60" s="53" t="b">
        <f t="shared" si="4"/>
        <v>0</v>
      </c>
      <c r="H60" s="55">
        <f t="shared" si="5"/>
        <v>1</v>
      </c>
    </row>
    <row r="61" spans="1:9" ht="15.75" thickBot="1" x14ac:dyDescent="0.3">
      <c r="A61" s="81" t="s">
        <v>27</v>
      </c>
      <c r="B61" s="82"/>
      <c r="C61" s="77"/>
      <c r="D61" s="78"/>
      <c r="F61" s="53" t="b">
        <f t="shared" si="4"/>
        <v>0</v>
      </c>
      <c r="H61" s="55">
        <f>COUNTIF(C61,"")</f>
        <v>1</v>
      </c>
    </row>
    <row r="62" spans="1:9" ht="15.75" thickBot="1" x14ac:dyDescent="0.3">
      <c r="A62" s="34"/>
      <c r="B62" s="34"/>
      <c r="C62" s="18"/>
      <c r="D62" s="18"/>
    </row>
    <row r="63" spans="1:9" ht="28.15" customHeight="1" thickBot="1" x14ac:dyDescent="0.3">
      <c r="A63" s="64" t="s">
        <v>38</v>
      </c>
      <c r="B63" s="65"/>
      <c r="C63" s="65"/>
      <c r="D63" s="66"/>
    </row>
    <row r="64" spans="1:9" ht="50.1" customHeight="1" x14ac:dyDescent="0.25">
      <c r="A64" s="107" t="s">
        <v>126</v>
      </c>
      <c r="B64" s="108"/>
      <c r="C64" s="75"/>
      <c r="D64" s="76"/>
      <c r="F64" s="53" t="b">
        <f>ISNUMBER(C64)</f>
        <v>0</v>
      </c>
      <c r="G64" s="53" t="b">
        <f>IF(AND(C64&gt;0,OR(B65=1,B66=1,B67=1,B68=1,B69=1,B70=1,B71=1),OR(B72=1,B73=1,B74=1,B75=1,B76=1,B77=1),OR(C78="Yes",C78="No")),TRUE,IF(C64=0,TRUE,FALSE))</f>
        <v>1</v>
      </c>
      <c r="H64" s="55">
        <f>COUNTIF(C64,"")</f>
        <v>1</v>
      </c>
    </row>
    <row r="65" spans="1:8" ht="14.25" customHeight="1" x14ac:dyDescent="0.25">
      <c r="A65" s="102" t="s">
        <v>41</v>
      </c>
      <c r="B65" s="35"/>
      <c r="C65" s="67" t="s">
        <v>13</v>
      </c>
      <c r="D65" s="68"/>
      <c r="F65" s="53" t="b">
        <f>IF(OR(B65="", B65=1,B65=2,B65=3),TRUE,FALSE)</f>
        <v>1</v>
      </c>
      <c r="H65" s="55">
        <f>COUNTIF(B65,"")</f>
        <v>1</v>
      </c>
    </row>
    <row r="66" spans="1:8" x14ac:dyDescent="0.25">
      <c r="A66" s="102"/>
      <c r="B66" s="35"/>
      <c r="C66" s="67" t="s">
        <v>14</v>
      </c>
      <c r="D66" s="68"/>
      <c r="F66" s="53" t="b">
        <f>IF(OR(B66="", B66=1,B66=2,B66=3),TRUE,FALSE)</f>
        <v>1</v>
      </c>
      <c r="H66" s="55">
        <f t="shared" ref="H66:H77" si="6">COUNTIF(B66,"")</f>
        <v>1</v>
      </c>
    </row>
    <row r="67" spans="1:8" x14ac:dyDescent="0.25">
      <c r="A67" s="102"/>
      <c r="B67" s="35"/>
      <c r="C67" s="67" t="s">
        <v>15</v>
      </c>
      <c r="D67" s="68"/>
      <c r="F67" s="53" t="b">
        <f t="shared" ref="F67:F77" si="7">IF(OR(B67="", B67=1,B67=2,B67=3),TRUE,FALSE)</f>
        <v>1</v>
      </c>
      <c r="H67" s="55">
        <f>COUNTIF(B67,"")</f>
        <v>1</v>
      </c>
    </row>
    <row r="68" spans="1:8" x14ac:dyDescent="0.25">
      <c r="A68" s="102"/>
      <c r="B68" s="35"/>
      <c r="C68" s="67" t="s">
        <v>19</v>
      </c>
      <c r="D68" s="68"/>
      <c r="F68" s="53" t="b">
        <f t="shared" si="7"/>
        <v>1</v>
      </c>
      <c r="H68" s="55">
        <f t="shared" si="6"/>
        <v>1</v>
      </c>
    </row>
    <row r="69" spans="1:8" x14ac:dyDescent="0.25">
      <c r="A69" s="102"/>
      <c r="B69" s="35"/>
      <c r="C69" s="67" t="s">
        <v>16</v>
      </c>
      <c r="D69" s="68"/>
      <c r="F69" s="53" t="b">
        <f t="shared" si="7"/>
        <v>1</v>
      </c>
      <c r="H69" s="55">
        <f t="shared" si="6"/>
        <v>1</v>
      </c>
    </row>
    <row r="70" spans="1:8" x14ac:dyDescent="0.25">
      <c r="A70" s="102"/>
      <c r="B70" s="35"/>
      <c r="C70" s="67" t="s">
        <v>17</v>
      </c>
      <c r="D70" s="68"/>
      <c r="F70" s="53" t="b">
        <f t="shared" si="7"/>
        <v>1</v>
      </c>
      <c r="H70" s="55">
        <f t="shared" si="6"/>
        <v>1</v>
      </c>
    </row>
    <row r="71" spans="1:8" x14ac:dyDescent="0.25">
      <c r="A71" s="102"/>
      <c r="B71" s="35"/>
      <c r="C71" s="67" t="s">
        <v>18</v>
      </c>
      <c r="D71" s="68"/>
      <c r="F71" s="53" t="b">
        <f t="shared" si="7"/>
        <v>1</v>
      </c>
      <c r="H71" s="55">
        <f t="shared" si="6"/>
        <v>1</v>
      </c>
    </row>
    <row r="72" spans="1:8" ht="27" customHeight="1" x14ac:dyDescent="0.25">
      <c r="A72" s="102" t="s">
        <v>42</v>
      </c>
      <c r="B72" s="35"/>
      <c r="C72" s="67" t="s">
        <v>47</v>
      </c>
      <c r="D72" s="68"/>
      <c r="F72" s="53" t="b">
        <f t="shared" si="7"/>
        <v>1</v>
      </c>
      <c r="H72" s="55">
        <f t="shared" si="6"/>
        <v>1</v>
      </c>
    </row>
    <row r="73" spans="1:8" ht="40.5" customHeight="1" x14ac:dyDescent="0.25">
      <c r="A73" s="102"/>
      <c r="B73" s="35"/>
      <c r="C73" s="67" t="s">
        <v>48</v>
      </c>
      <c r="D73" s="68"/>
      <c r="F73" s="53" t="b">
        <f t="shared" si="7"/>
        <v>1</v>
      </c>
      <c r="H73" s="55">
        <f t="shared" si="6"/>
        <v>1</v>
      </c>
    </row>
    <row r="74" spans="1:8" ht="27" customHeight="1" x14ac:dyDescent="0.25">
      <c r="A74" s="102"/>
      <c r="B74" s="35"/>
      <c r="C74" s="67" t="s">
        <v>49</v>
      </c>
      <c r="D74" s="68"/>
      <c r="F74" s="53" t="b">
        <f t="shared" si="7"/>
        <v>1</v>
      </c>
      <c r="H74" s="55">
        <f t="shared" si="6"/>
        <v>1</v>
      </c>
    </row>
    <row r="75" spans="1:8" ht="54" customHeight="1" x14ac:dyDescent="0.25">
      <c r="A75" s="102"/>
      <c r="B75" s="35"/>
      <c r="C75" s="67" t="s">
        <v>50</v>
      </c>
      <c r="D75" s="68"/>
      <c r="F75" s="53" t="b">
        <f t="shared" si="7"/>
        <v>1</v>
      </c>
      <c r="H75" s="55">
        <f t="shared" si="6"/>
        <v>1</v>
      </c>
    </row>
    <row r="76" spans="1:8" ht="40.5" customHeight="1" x14ac:dyDescent="0.25">
      <c r="A76" s="102"/>
      <c r="B76" s="35"/>
      <c r="C76" s="67" t="s">
        <v>56</v>
      </c>
      <c r="D76" s="68"/>
      <c r="F76" s="53" t="b">
        <f t="shared" si="7"/>
        <v>1</v>
      </c>
      <c r="H76" s="55">
        <f t="shared" si="6"/>
        <v>1</v>
      </c>
    </row>
    <row r="77" spans="1:8" x14ac:dyDescent="0.25">
      <c r="A77" s="102"/>
      <c r="B77" s="35"/>
      <c r="C77" s="67" t="s">
        <v>51</v>
      </c>
      <c r="D77" s="68"/>
      <c r="F77" s="53" t="b">
        <f t="shared" si="7"/>
        <v>1</v>
      </c>
      <c r="H77" s="55">
        <f t="shared" si="6"/>
        <v>1</v>
      </c>
    </row>
    <row r="78" spans="1:8" ht="49.9" customHeight="1" x14ac:dyDescent="0.25">
      <c r="A78" s="102" t="s">
        <v>43</v>
      </c>
      <c r="B78" s="67"/>
      <c r="C78" s="113"/>
      <c r="D78" s="114"/>
      <c r="F78" s="53" t="b">
        <f>IF(OR(C78="Yes",C78="No",C78=""),TRUE,FALSE)</f>
        <v>1</v>
      </c>
      <c r="H78" s="55">
        <f>COUNTIF(C78,"")</f>
        <v>1</v>
      </c>
    </row>
    <row r="79" spans="1:8" ht="49.9" customHeight="1" thickBot="1" x14ac:dyDescent="0.3">
      <c r="A79" s="69" t="s">
        <v>127</v>
      </c>
      <c r="B79" s="70"/>
      <c r="C79" s="62"/>
      <c r="D79" s="63"/>
      <c r="F79" s="53" t="b">
        <f>IF(OR(C79="English",C79="The language(s) of the home Member State",C79="Any of the two options above at the clients' discretion (i.e. complaints may be filled either in English or in the language(s) of the home member state",C79="other",C79=""),TRUE,FALSE)</f>
        <v>1</v>
      </c>
      <c r="G79" s="53" t="b">
        <f>IF(AND(C78="No",C79=""),FALSE,TRUE)</f>
        <v>1</v>
      </c>
      <c r="H79" s="55">
        <f>COUNTIF(C79,"")</f>
        <v>1</v>
      </c>
    </row>
    <row r="81" spans="2:9" x14ac:dyDescent="0.25">
      <c r="B81" s="16" t="s">
        <v>88</v>
      </c>
      <c r="H81" s="55">
        <f>SUM(H6:H79)</f>
        <v>37</v>
      </c>
      <c r="I81" s="55">
        <f>SUM(I6:I79)</f>
        <v>28</v>
      </c>
    </row>
    <row r="82" spans="2:9" x14ac:dyDescent="0.25">
      <c r="B82" s="46" t="b">
        <f>IF(H82=65,TRUE,IF(OR(ISBLANK(B6),ISBLANK(B7),ISBLANK(B13),ISBLANK(B23),ISBLANK(B30),ISBLANK(B37),ISBLANK(B44),ISBLANK(C23),ISBLANK(C24),ISBLANK(C25),ISBLANK(C26),ISBLANK(C27),ISBLANK(C28),ISBLANK(C29),ISBLANK(C30),ISBLANK(C31),ISBLANK(C32),ISBLANK(C33),ISBLANK(C34),ISBLANK(C35),ISBLANK(C36),ISBLANK(C37),ISBLANK(C38),ISBLANK(C39),ISBLANK(C40),ISBLANK(C41),ISBLANK(C42),ISBLANK(C43),ISBLANK(C44),ISBLANK(C45),ISBLANK(C46),ISBLANK(C47),ISBLANK(C48),ISBLANK(C49),ISBLANK(C50),ISBLANK(C55),ISBLANK(C56),ISBLANK(C57),ISBLANK(C58),ISBLANK(C59),ISBLANK(C60),ISBLANK(C61),ISBLANK(C64),F3=FALSE,G3=FALSE),FALSE,TRUE))</f>
        <v>1</v>
      </c>
      <c r="H82" s="56">
        <f>H81+I81</f>
        <v>65</v>
      </c>
    </row>
  </sheetData>
  <sheetProtection algorithmName="SHA-512" hashValue="dwEJ4tbJ7XOr1BbukGOus182BtrJzoEHndg1JJ48Hqyu3Z3gxktoGyhq0J9T8xus1LDZZnVTFvM3OV1WE9OIUw==" saltValue="nr8PYylEB9alqNVuVW+rLA==" spinCount="100000" sheet="1" objects="1" scenarios="1"/>
  <mergeCells count="65">
    <mergeCell ref="A78:B78"/>
    <mergeCell ref="C78:D78"/>
    <mergeCell ref="A79:B79"/>
    <mergeCell ref="C79:D79"/>
    <mergeCell ref="C69:D69"/>
    <mergeCell ref="C70:D70"/>
    <mergeCell ref="C71:D71"/>
    <mergeCell ref="A72:A77"/>
    <mergeCell ref="C72:D72"/>
    <mergeCell ref="C73:D73"/>
    <mergeCell ref="C74:D74"/>
    <mergeCell ref="C75:D75"/>
    <mergeCell ref="C76:D76"/>
    <mergeCell ref="C77:D77"/>
    <mergeCell ref="A65:A71"/>
    <mergeCell ref="C65:D65"/>
    <mergeCell ref="C66:D66"/>
    <mergeCell ref="C67:D67"/>
    <mergeCell ref="C68:D68"/>
    <mergeCell ref="A58:B58"/>
    <mergeCell ref="C58:D58"/>
    <mergeCell ref="A59:B59"/>
    <mergeCell ref="C59:D59"/>
    <mergeCell ref="A60:B60"/>
    <mergeCell ref="C60:D60"/>
    <mergeCell ref="A61:B61"/>
    <mergeCell ref="C61:D61"/>
    <mergeCell ref="A63:D63"/>
    <mergeCell ref="A64:B64"/>
    <mergeCell ref="C64:D64"/>
    <mergeCell ref="A55:B55"/>
    <mergeCell ref="C55:D55"/>
    <mergeCell ref="A56:B56"/>
    <mergeCell ref="C56:D56"/>
    <mergeCell ref="A57:B57"/>
    <mergeCell ref="C57:D57"/>
    <mergeCell ref="A53:B53"/>
    <mergeCell ref="C53:D54"/>
    <mergeCell ref="A54:B54"/>
    <mergeCell ref="A21:D21"/>
    <mergeCell ref="C22:D22"/>
    <mergeCell ref="A23:A29"/>
    <mergeCell ref="B23:B29"/>
    <mergeCell ref="A30:A36"/>
    <mergeCell ref="B30:B36"/>
    <mergeCell ref="A37:A43"/>
    <mergeCell ref="B37:B43"/>
    <mergeCell ref="A44:A50"/>
    <mergeCell ref="B44:B50"/>
    <mergeCell ref="A52:D52"/>
    <mergeCell ref="B13:D13"/>
    <mergeCell ref="A14:A19"/>
    <mergeCell ref="B14:D14"/>
    <mergeCell ref="B15:D15"/>
    <mergeCell ref="B16:D16"/>
    <mergeCell ref="B17:D17"/>
    <mergeCell ref="B18:D18"/>
    <mergeCell ref="B19:D19"/>
    <mergeCell ref="A1:D1"/>
    <mergeCell ref="A12:D12"/>
    <mergeCell ref="B3:D3"/>
    <mergeCell ref="A5:B5"/>
    <mergeCell ref="B6:D6"/>
    <mergeCell ref="B7:D7"/>
    <mergeCell ref="B8:D8"/>
  </mergeCells>
  <conditionalFormatting sqref="B82">
    <cfRule type="cellIs" dxfId="100" priority="1" operator="equal">
      <formula>TRUE</formula>
    </cfRule>
    <cfRule type="cellIs" dxfId="99" priority="2" operator="equal">
      <formula>"TRUE"</formula>
    </cfRule>
    <cfRule type="cellIs" dxfId="98" priority="3" operator="equal">
      <formula>"FALSE"</formula>
    </cfRule>
  </conditionalFormatting>
  <dataValidations count="8">
    <dataValidation type="list" allowBlank="1" showInputMessage="1" showErrorMessage="1" sqref="B23 B44 B37 B30 C55:C61">
      <formula1>"&lt; 50, 50 - 300, 300 - 1000, 1000 - 5000, 5000 - 10000, &gt; 10000"</formula1>
    </dataValidation>
    <dataValidation type="list" allowBlank="1" showInputMessage="1" showErrorMessage="1" sqref="B7:D8 B13:D13 C78">
      <formula1>"Yes, No"</formula1>
    </dataValidation>
    <dataValidation type="list" allowBlank="1" showInputMessage="1" showErrorMessage="1" sqref="B14:D19">
      <formula1>"specific website, specific marketing material, use of the language of a host MS (if different from the one(s) from your home MS), telephone calls, tied agents in the host MS, roadshows"</formula1>
    </dataValidation>
    <dataValidation type="list" allowBlank="1" showInputMessage="1" showErrorMessage="1" sqref="C79">
      <formula1>"English, The language(s) of the home Member State, Any of the two options above at the clients' discretion (i.e. complaints may be filled either in English or in the language(s) of the home member state, other"</formula1>
    </dataValidation>
    <dataValidation type="list" allowBlank="1" showInputMessage="1" showErrorMessage="1" sqref="C23:C50">
      <formula1>"X, N/A"</formula1>
    </dataValidation>
    <dataValidation type="decimal" allowBlank="1" showInputMessage="1" showErrorMessage="1" sqref="B6:D6">
      <formula1>-9999999999999990000</formula1>
      <formula2>9999999999999990000</formula2>
    </dataValidation>
    <dataValidation type="whole" operator="greaterThanOrEqual" allowBlank="1" showInputMessage="1" showErrorMessage="1" sqref="C64:D64">
      <formula1>0</formula1>
    </dataValidation>
    <dataValidation type="whole" allowBlank="1" showInputMessage="1" showErrorMessage="1" sqref="B65:B77">
      <formula1>1</formula1>
      <formula2>3</formula2>
    </dataValidation>
  </dataValidations>
  <pageMargins left="0.7" right="0.7" top="0.75" bottom="0.75" header="0.3" footer="0.3"/>
  <pageSetup paperSize="9" scale="71" fitToHeight="0" orientation="portrait" horizontalDpi="300" verticalDpi="300" r:id="rId1"/>
  <rowBreaks count="1" manualBreakCount="1">
    <brk id="51"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B22"/>
  <sheetViews>
    <sheetView zoomScaleNormal="100" zoomScaleSheetLayoutView="100" workbookViewId="0">
      <selection sqref="A1:B1"/>
    </sheetView>
  </sheetViews>
  <sheetFormatPr defaultRowHeight="15" x14ac:dyDescent="0.25"/>
  <cols>
    <col min="1" max="1" width="56.85546875" style="4" bestFit="1" customWidth="1"/>
    <col min="2" max="2" width="74.140625" style="4" customWidth="1"/>
    <col min="3" max="16384" width="9.140625" style="4"/>
  </cols>
  <sheetData>
    <row r="1" spans="1:2" ht="16.5" thickBot="1" x14ac:dyDescent="0.3">
      <c r="A1" s="58" t="s">
        <v>30</v>
      </c>
      <c r="B1" s="59"/>
    </row>
    <row r="2" spans="1:2" ht="15.75" thickBot="1" x14ac:dyDescent="0.3">
      <c r="A2" s="3"/>
      <c r="B2" s="3"/>
    </row>
    <row r="3" spans="1:2" ht="15.75" thickBot="1" x14ac:dyDescent="0.3">
      <c r="A3" s="60" t="s">
        <v>7</v>
      </c>
      <c r="B3" s="61"/>
    </row>
    <row r="4" spans="1:2" x14ac:dyDescent="0.25">
      <c r="A4" s="13" t="s">
        <v>6</v>
      </c>
      <c r="B4" s="47"/>
    </row>
    <row r="5" spans="1:2" x14ac:dyDescent="0.25">
      <c r="A5" s="14" t="s">
        <v>5</v>
      </c>
      <c r="B5" s="48"/>
    </row>
    <row r="6" spans="1:2" ht="15.75" thickBot="1" x14ac:dyDescent="0.3">
      <c r="A6" s="15" t="s">
        <v>2</v>
      </c>
      <c r="B6" s="49"/>
    </row>
    <row r="7" spans="1:2" x14ac:dyDescent="0.25">
      <c r="A7" s="3"/>
      <c r="B7" s="3"/>
    </row>
    <row r="8" spans="1:2" ht="15.75" thickBot="1" x14ac:dyDescent="0.3">
      <c r="A8" s="3"/>
      <c r="B8" s="3"/>
    </row>
    <row r="9" spans="1:2" ht="15.75" thickBot="1" x14ac:dyDescent="0.3">
      <c r="A9" s="60" t="s">
        <v>4</v>
      </c>
      <c r="B9" s="61"/>
    </row>
    <row r="10" spans="1:2" x14ac:dyDescent="0.25">
      <c r="A10" s="13" t="s">
        <v>3</v>
      </c>
      <c r="B10" s="47"/>
    </row>
    <row r="11" spans="1:2" x14ac:dyDescent="0.25">
      <c r="A11" s="14" t="s">
        <v>2</v>
      </c>
      <c r="B11" s="48"/>
    </row>
    <row r="12" spans="1:2" x14ac:dyDescent="0.25">
      <c r="A12" s="14" t="s">
        <v>1</v>
      </c>
      <c r="B12" s="48"/>
    </row>
    <row r="13" spans="1:2" ht="15.75" thickBot="1" x14ac:dyDescent="0.3">
      <c r="A13" s="15" t="s">
        <v>0</v>
      </c>
      <c r="B13" s="41"/>
    </row>
    <row r="15" spans="1:2" ht="15.75" thickBot="1" x14ac:dyDescent="0.3"/>
    <row r="16" spans="1:2" ht="15.75" thickBot="1" x14ac:dyDescent="0.3">
      <c r="A16" s="60" t="s">
        <v>87</v>
      </c>
      <c r="B16" s="61"/>
    </row>
    <row r="17" spans="1:2" x14ac:dyDescent="0.25">
      <c r="A17" s="13" t="s">
        <v>122</v>
      </c>
      <c r="B17" s="50"/>
    </row>
    <row r="18" spans="1:2" ht="15.75" thickBot="1" x14ac:dyDescent="0.3">
      <c r="A18" s="15" t="s">
        <v>85</v>
      </c>
      <c r="B18" s="17" t="s">
        <v>86</v>
      </c>
    </row>
    <row r="21" spans="1:2" x14ac:dyDescent="0.25">
      <c r="B21" s="16" t="s">
        <v>88</v>
      </c>
    </row>
    <row r="22" spans="1:2" x14ac:dyDescent="0.25">
      <c r="B22" s="46" t="b">
        <f>IF(OR(ISBLANK(B4),ISBLANK(B5),ISBLANK(B6),ISBLANK(B10),ISBLANK(B11),ISBLANK(B12),ISBLANK(B13),ISBLANK(B17)),FALSE,TRUE)</f>
        <v>0</v>
      </c>
    </row>
  </sheetData>
  <sheetProtection algorithmName="SHA-512" hashValue="U5xa+ZZ4dA6a23c1DCyBmj1l36wJRfSuOtAvuGqDnO1b2xyuYAX8+uYN+0rrcAVnytDYf08W+TTPhLeyTQHt4g==" saltValue="JJZm2voqTOGc7uJrEOTsAA==" spinCount="100000" sheet="1" objects="1" scenarios="1"/>
  <mergeCells count="4">
    <mergeCell ref="A1:B1"/>
    <mergeCell ref="A3:B3"/>
    <mergeCell ref="A9:B9"/>
    <mergeCell ref="A16:B16"/>
  </mergeCells>
  <conditionalFormatting sqref="B22">
    <cfRule type="cellIs" dxfId="151" priority="1" operator="equal">
      <formula>TRUE</formula>
    </cfRule>
    <cfRule type="cellIs" dxfId="150" priority="2" operator="equal">
      <formula>"TRUE"</formula>
    </cfRule>
    <cfRule type="cellIs" dxfId="149" priority="3" operator="equal">
      <formula>"FALSE"</formula>
    </cfRule>
  </conditionalFormatting>
  <pageMargins left="0.7" right="0.7" top="0.75" bottom="0.75"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82"/>
  <sheetViews>
    <sheetView zoomScaleNormal="100" zoomScaleSheetLayoutView="100" workbookViewId="0">
      <selection sqref="A1:D1"/>
    </sheetView>
  </sheetViews>
  <sheetFormatPr defaultRowHeight="15" x14ac:dyDescent="0.25"/>
  <cols>
    <col min="1" max="1" width="48.7109375" style="4" customWidth="1"/>
    <col min="2" max="4" width="25.5703125" style="4" customWidth="1"/>
    <col min="5" max="10" width="9.140625" style="53"/>
    <col min="11" max="16384" width="9.140625" style="4"/>
  </cols>
  <sheetData>
    <row r="1" spans="1:8" ht="16.5" thickBot="1" x14ac:dyDescent="0.3">
      <c r="A1" s="58" t="s">
        <v>44</v>
      </c>
      <c r="B1" s="121"/>
      <c r="C1" s="121"/>
      <c r="D1" s="59"/>
    </row>
    <row r="2" spans="1:8" ht="15.75" thickBot="1" x14ac:dyDescent="0.3">
      <c r="A2" s="18"/>
      <c r="B2" s="18"/>
      <c r="C2" s="18"/>
      <c r="D2" s="18"/>
    </row>
    <row r="3" spans="1:8" ht="15.75" thickBot="1" x14ac:dyDescent="0.3">
      <c r="A3" s="19" t="s">
        <v>31</v>
      </c>
      <c r="B3" s="132" t="s">
        <v>70</v>
      </c>
      <c r="C3" s="133"/>
      <c r="D3" s="134"/>
      <c r="F3" s="54" t="b">
        <f>IF(ISNA(MATCH(FALSE,F5:F79,0)),TRUE,FALSE)</f>
        <v>0</v>
      </c>
      <c r="G3" s="54" t="b">
        <f>IF(ISNA(MATCH(FALSE,G5:G79,0)),TRUE,FALSE)</f>
        <v>0</v>
      </c>
    </row>
    <row r="4" spans="1:8" ht="15.75" thickBot="1" x14ac:dyDescent="0.3">
      <c r="A4" s="18"/>
      <c r="B4" s="18"/>
      <c r="C4" s="18"/>
      <c r="D4" s="18"/>
    </row>
    <row r="5" spans="1:8" ht="30" customHeight="1" thickBot="1" x14ac:dyDescent="0.3">
      <c r="A5" s="87" t="s">
        <v>32</v>
      </c>
      <c r="B5" s="88"/>
      <c r="C5" s="20"/>
      <c r="D5" s="21"/>
    </row>
    <row r="6" spans="1:8" ht="51.95" customHeight="1" x14ac:dyDescent="0.25">
      <c r="A6" s="22" t="s">
        <v>52</v>
      </c>
      <c r="B6" s="135"/>
      <c r="C6" s="136"/>
      <c r="D6" s="137"/>
      <c r="F6" s="53" t="b">
        <f>ISNUMBER(B6)</f>
        <v>0</v>
      </c>
      <c r="H6" s="55">
        <f>COUNTIF(B6,"")</f>
        <v>1</v>
      </c>
    </row>
    <row r="7" spans="1:8" ht="51.95" customHeight="1" x14ac:dyDescent="0.25">
      <c r="A7" s="23" t="s">
        <v>54</v>
      </c>
      <c r="B7" s="122"/>
      <c r="C7" s="123"/>
      <c r="D7" s="124"/>
      <c r="F7" s="53" t="b">
        <f>IF(OR(B7="Yes",B7="No"),TRUE,FALSE)</f>
        <v>0</v>
      </c>
      <c r="H7" s="55">
        <f>COUNTIF(B7,"")</f>
        <v>1</v>
      </c>
    </row>
    <row r="8" spans="1:8" ht="79.150000000000006" customHeight="1" thickBot="1" x14ac:dyDescent="0.3">
      <c r="A8" s="24" t="s">
        <v>124</v>
      </c>
      <c r="B8" s="125"/>
      <c r="C8" s="126"/>
      <c r="D8" s="127"/>
      <c r="F8" s="53" t="b">
        <f>IF(OR(B8="Yes",B8="No",B8=""),TRUE,FALSE)</f>
        <v>1</v>
      </c>
      <c r="G8" s="53" t="b">
        <f>IF(AND(B7="Yes",OR(B8="Yes",B8="No")),TRUE,IF(B7="No",TRUE,FALSE))</f>
        <v>0</v>
      </c>
      <c r="H8" s="55">
        <f>COUNTIF(B8,"")</f>
        <v>1</v>
      </c>
    </row>
    <row r="9" spans="1:8" x14ac:dyDescent="0.25">
      <c r="A9" s="25" t="s">
        <v>39</v>
      </c>
      <c r="B9" s="18"/>
      <c r="C9" s="18"/>
      <c r="D9" s="18"/>
    </row>
    <row r="10" spans="1:8" x14ac:dyDescent="0.25">
      <c r="A10" s="26" t="s">
        <v>55</v>
      </c>
      <c r="B10" s="18"/>
      <c r="C10" s="18"/>
      <c r="D10" s="18"/>
    </row>
    <row r="11" spans="1:8" ht="15.75" thickBot="1" x14ac:dyDescent="0.3">
      <c r="A11" s="18"/>
      <c r="B11" s="18"/>
      <c r="C11" s="18"/>
      <c r="D11" s="18"/>
    </row>
    <row r="12" spans="1:8" ht="30" customHeight="1" thickBot="1" x14ac:dyDescent="0.3">
      <c r="A12" s="128" t="s">
        <v>10</v>
      </c>
      <c r="B12" s="129"/>
      <c r="C12" s="130"/>
      <c r="D12" s="131"/>
    </row>
    <row r="13" spans="1:8" ht="85.5" x14ac:dyDescent="0.25">
      <c r="A13" s="37" t="s">
        <v>53</v>
      </c>
      <c r="B13" s="92"/>
      <c r="C13" s="93"/>
      <c r="D13" s="94"/>
      <c r="F13" s="53" t="b">
        <f>IF(OR(B13="Yes",B13="No"),TRUE,FALSE)</f>
        <v>0</v>
      </c>
      <c r="H13" s="55">
        <f>COUNTIF(B13,"")</f>
        <v>1</v>
      </c>
    </row>
    <row r="14" spans="1:8" ht="15" customHeight="1" x14ac:dyDescent="0.25">
      <c r="A14" s="102" t="s">
        <v>125</v>
      </c>
      <c r="B14" s="103"/>
      <c r="C14" s="104"/>
      <c r="D14" s="105"/>
      <c r="F14" s="53" t="b">
        <f>IF(OR(B14="specific website",B14="specific marketing material",B14="use of the language of a host MS (if different from the one(s) from your home MS)",B14="telephone calls",B14="tied agents in the host MS",B14="roadshows",B14=""),TRUE,FALSE)</f>
        <v>1</v>
      </c>
      <c r="H14" s="55">
        <f>COUNTIF(B14,"")</f>
        <v>1</v>
      </c>
    </row>
    <row r="15" spans="1:8" x14ac:dyDescent="0.25">
      <c r="A15" s="102"/>
      <c r="B15" s="103"/>
      <c r="C15" s="104"/>
      <c r="D15" s="105"/>
      <c r="F15" s="53" t="b">
        <f t="shared" ref="F15:F19" si="0">IF(OR(B15="specific website",B15="specific marketing material",B15="use of the language of a host MS (if different from the one(s) from your home MS)",B15="telephone calls",B15="tied agents in the host MS",B15="roadshows",B15=""),TRUE,FALSE)</f>
        <v>1</v>
      </c>
      <c r="H15" s="55">
        <f>COUNTIF(B15,"")</f>
        <v>1</v>
      </c>
    </row>
    <row r="16" spans="1:8" x14ac:dyDescent="0.25">
      <c r="A16" s="102"/>
      <c r="B16" s="103"/>
      <c r="C16" s="104"/>
      <c r="D16" s="105"/>
      <c r="F16" s="53" t="b">
        <f t="shared" si="0"/>
        <v>1</v>
      </c>
      <c r="H16" s="55">
        <f t="shared" ref="H16:H19" si="1">COUNTIF(B16,"")</f>
        <v>1</v>
      </c>
    </row>
    <row r="17" spans="1:9" x14ac:dyDescent="0.25">
      <c r="A17" s="102"/>
      <c r="B17" s="103"/>
      <c r="C17" s="104"/>
      <c r="D17" s="105"/>
      <c r="F17" s="53" t="b">
        <f t="shared" si="0"/>
        <v>1</v>
      </c>
      <c r="H17" s="55">
        <f t="shared" si="1"/>
        <v>1</v>
      </c>
    </row>
    <row r="18" spans="1:9" x14ac:dyDescent="0.25">
      <c r="A18" s="102"/>
      <c r="B18" s="103"/>
      <c r="C18" s="104"/>
      <c r="D18" s="105"/>
      <c r="F18" s="53" t="b">
        <f t="shared" si="0"/>
        <v>1</v>
      </c>
      <c r="H18" s="55">
        <f t="shared" si="1"/>
        <v>1</v>
      </c>
    </row>
    <row r="19" spans="1:9" ht="15.75" thickBot="1" x14ac:dyDescent="0.3">
      <c r="A19" s="69"/>
      <c r="B19" s="95"/>
      <c r="C19" s="96"/>
      <c r="D19" s="97"/>
      <c r="F19" s="53" t="b">
        <f t="shared" si="0"/>
        <v>1</v>
      </c>
      <c r="G19" s="53" t="b">
        <f>IF(AND(B13="Yes",B14="",B15="",B16="",B17="",B18="",B19=""),FALSE,TRUE)</f>
        <v>1</v>
      </c>
      <c r="H19" s="55">
        <f t="shared" si="1"/>
        <v>1</v>
      </c>
    </row>
    <row r="20" spans="1:9" ht="15.75" thickBot="1" x14ac:dyDescent="0.3">
      <c r="A20" s="18"/>
      <c r="B20" s="18"/>
      <c r="C20" s="18"/>
      <c r="D20" s="18"/>
    </row>
    <row r="21" spans="1:9" ht="27" customHeight="1" thickBot="1" x14ac:dyDescent="0.3">
      <c r="A21" s="87" t="s">
        <v>33</v>
      </c>
      <c r="B21" s="88"/>
      <c r="C21" s="89"/>
      <c r="D21" s="90"/>
    </row>
    <row r="22" spans="1:9" ht="27" customHeight="1" thickBot="1" x14ac:dyDescent="0.3">
      <c r="A22" s="28" t="s">
        <v>34</v>
      </c>
      <c r="B22" s="29" t="s">
        <v>45</v>
      </c>
      <c r="C22" s="99" t="s">
        <v>11</v>
      </c>
      <c r="D22" s="100"/>
    </row>
    <row r="23" spans="1:9" x14ac:dyDescent="0.25">
      <c r="A23" s="91" t="s">
        <v>12</v>
      </c>
      <c r="B23" s="101"/>
      <c r="C23" s="38"/>
      <c r="D23" s="30" t="s">
        <v>13</v>
      </c>
      <c r="F23" s="53" t="b">
        <f>IF(OR(B23="&lt; 50",B23="50 - 300",B23="300 - 1000",B23="1000 - 5000",B23="5000 - 10000",B23="&gt; 10000"),TRUE,FALSE)</f>
        <v>0</v>
      </c>
      <c r="G23" s="53" t="b">
        <f>IF(OR(C23="X",C23="N/A"),TRUE,FALSE)</f>
        <v>0</v>
      </c>
      <c r="H23" s="55">
        <f>COUNTIF(B23,"")</f>
        <v>1</v>
      </c>
      <c r="I23" s="55">
        <f>COUNTIF(C23,"")</f>
        <v>1</v>
      </c>
    </row>
    <row r="24" spans="1:9" x14ac:dyDescent="0.25">
      <c r="A24" s="86"/>
      <c r="B24" s="98"/>
      <c r="C24" s="39"/>
      <c r="D24" s="36" t="s">
        <v>14</v>
      </c>
      <c r="G24" s="53" t="b">
        <f t="shared" ref="G24:G50" si="2">IF(OR(C24="X",C24="N/A"),TRUE,FALSE)</f>
        <v>0</v>
      </c>
      <c r="I24" s="55">
        <f t="shared" ref="I24:I50" si="3">COUNTIF(C24,"")</f>
        <v>1</v>
      </c>
    </row>
    <row r="25" spans="1:9" x14ac:dyDescent="0.25">
      <c r="A25" s="86"/>
      <c r="B25" s="98"/>
      <c r="C25" s="39"/>
      <c r="D25" s="36" t="s">
        <v>15</v>
      </c>
      <c r="G25" s="53" t="b">
        <f t="shared" si="2"/>
        <v>0</v>
      </c>
      <c r="I25" s="55">
        <f t="shared" si="3"/>
        <v>1</v>
      </c>
    </row>
    <row r="26" spans="1:9" ht="14.25" customHeight="1" x14ac:dyDescent="0.25">
      <c r="A26" s="86"/>
      <c r="B26" s="98"/>
      <c r="C26" s="39"/>
      <c r="D26" s="36" t="s">
        <v>19</v>
      </c>
      <c r="G26" s="53" t="b">
        <f t="shared" si="2"/>
        <v>0</v>
      </c>
      <c r="I26" s="55">
        <f t="shared" si="3"/>
        <v>1</v>
      </c>
    </row>
    <row r="27" spans="1:9" x14ac:dyDescent="0.25">
      <c r="A27" s="86"/>
      <c r="B27" s="98"/>
      <c r="C27" s="39"/>
      <c r="D27" s="36" t="s">
        <v>16</v>
      </c>
      <c r="G27" s="53" t="b">
        <f t="shared" si="2"/>
        <v>0</v>
      </c>
      <c r="I27" s="55">
        <f>COUNTIF(C27,"")</f>
        <v>1</v>
      </c>
    </row>
    <row r="28" spans="1:9" x14ac:dyDescent="0.25">
      <c r="A28" s="86"/>
      <c r="B28" s="98"/>
      <c r="C28" s="39"/>
      <c r="D28" s="36" t="s">
        <v>17</v>
      </c>
      <c r="G28" s="53" t="b">
        <f t="shared" si="2"/>
        <v>0</v>
      </c>
      <c r="I28" s="55">
        <f t="shared" si="3"/>
        <v>1</v>
      </c>
    </row>
    <row r="29" spans="1:9" x14ac:dyDescent="0.25">
      <c r="A29" s="86"/>
      <c r="B29" s="98"/>
      <c r="C29" s="39"/>
      <c r="D29" s="36" t="s">
        <v>18</v>
      </c>
      <c r="G29" s="53" t="b">
        <f t="shared" si="2"/>
        <v>0</v>
      </c>
      <c r="I29" s="55">
        <f t="shared" si="3"/>
        <v>1</v>
      </c>
    </row>
    <row r="30" spans="1:9" x14ac:dyDescent="0.25">
      <c r="A30" s="85" t="s">
        <v>9</v>
      </c>
      <c r="B30" s="98"/>
      <c r="C30" s="39"/>
      <c r="D30" s="36" t="s">
        <v>13</v>
      </c>
      <c r="F30" s="53" t="b">
        <f>IF(OR(B30="&lt; 50",B30="50 - 300",B30="300 - 1000",B30="1000 - 5000",B30="5000 - 10000",B30="&gt; 10000"),TRUE,FALSE)</f>
        <v>0</v>
      </c>
      <c r="G30" s="53" t="b">
        <f t="shared" si="2"/>
        <v>0</v>
      </c>
      <c r="H30" s="55">
        <f>COUNTIF(B30,"")</f>
        <v>1</v>
      </c>
      <c r="I30" s="55">
        <f t="shared" si="3"/>
        <v>1</v>
      </c>
    </row>
    <row r="31" spans="1:9" x14ac:dyDescent="0.25">
      <c r="A31" s="86"/>
      <c r="B31" s="98"/>
      <c r="C31" s="39"/>
      <c r="D31" s="36" t="s">
        <v>14</v>
      </c>
      <c r="G31" s="53" t="b">
        <f t="shared" si="2"/>
        <v>0</v>
      </c>
      <c r="I31" s="55">
        <f t="shared" si="3"/>
        <v>1</v>
      </c>
    </row>
    <row r="32" spans="1:9" x14ac:dyDescent="0.25">
      <c r="A32" s="86"/>
      <c r="B32" s="98"/>
      <c r="C32" s="39"/>
      <c r="D32" s="36" t="s">
        <v>15</v>
      </c>
      <c r="G32" s="53" t="b">
        <f t="shared" si="2"/>
        <v>0</v>
      </c>
      <c r="I32" s="55">
        <f t="shared" si="3"/>
        <v>1</v>
      </c>
    </row>
    <row r="33" spans="1:9" ht="14.25" customHeight="1" x14ac:dyDescent="0.25">
      <c r="A33" s="86"/>
      <c r="B33" s="98"/>
      <c r="C33" s="39"/>
      <c r="D33" s="36" t="s">
        <v>19</v>
      </c>
      <c r="G33" s="53" t="b">
        <f t="shared" si="2"/>
        <v>0</v>
      </c>
      <c r="I33" s="55">
        <f t="shared" si="3"/>
        <v>1</v>
      </c>
    </row>
    <row r="34" spans="1:9" x14ac:dyDescent="0.25">
      <c r="A34" s="86"/>
      <c r="B34" s="98"/>
      <c r="C34" s="39"/>
      <c r="D34" s="36" t="s">
        <v>16</v>
      </c>
      <c r="G34" s="53" t="b">
        <f t="shared" si="2"/>
        <v>0</v>
      </c>
      <c r="I34" s="55">
        <f t="shared" si="3"/>
        <v>1</v>
      </c>
    </row>
    <row r="35" spans="1:9" x14ac:dyDescent="0.25">
      <c r="A35" s="86"/>
      <c r="B35" s="98"/>
      <c r="C35" s="39"/>
      <c r="D35" s="36" t="s">
        <v>17</v>
      </c>
      <c r="G35" s="53" t="b">
        <f t="shared" si="2"/>
        <v>0</v>
      </c>
      <c r="I35" s="55">
        <f>COUNTIF(C35,"")</f>
        <v>1</v>
      </c>
    </row>
    <row r="36" spans="1:9" x14ac:dyDescent="0.25">
      <c r="A36" s="86"/>
      <c r="B36" s="98"/>
      <c r="C36" s="39"/>
      <c r="D36" s="36" t="s">
        <v>18</v>
      </c>
      <c r="G36" s="53" t="b">
        <f t="shared" si="2"/>
        <v>0</v>
      </c>
      <c r="I36" s="55">
        <f t="shared" si="3"/>
        <v>1</v>
      </c>
    </row>
    <row r="37" spans="1:9" x14ac:dyDescent="0.25">
      <c r="A37" s="85" t="s">
        <v>8</v>
      </c>
      <c r="B37" s="98"/>
      <c r="C37" s="39"/>
      <c r="D37" s="36" t="s">
        <v>13</v>
      </c>
      <c r="F37" s="53" t="b">
        <f>IF(OR(B37="&lt; 50",B37="50 - 300",B37="300 - 1000",B37="1000 - 5000",B37="5000 - 10000",B37="&gt; 10000"),TRUE,FALSE)</f>
        <v>0</v>
      </c>
      <c r="G37" s="53" t="b">
        <f t="shared" si="2"/>
        <v>0</v>
      </c>
      <c r="H37" s="55">
        <f>COUNTIF(B37,"")</f>
        <v>1</v>
      </c>
      <c r="I37" s="55">
        <f t="shared" si="3"/>
        <v>1</v>
      </c>
    </row>
    <row r="38" spans="1:9" x14ac:dyDescent="0.25">
      <c r="A38" s="86"/>
      <c r="B38" s="98"/>
      <c r="C38" s="39"/>
      <c r="D38" s="36" t="s">
        <v>14</v>
      </c>
      <c r="G38" s="53" t="b">
        <f t="shared" si="2"/>
        <v>0</v>
      </c>
      <c r="I38" s="55">
        <f t="shared" si="3"/>
        <v>1</v>
      </c>
    </row>
    <row r="39" spans="1:9" x14ac:dyDescent="0.25">
      <c r="A39" s="86"/>
      <c r="B39" s="98"/>
      <c r="C39" s="39"/>
      <c r="D39" s="36" t="s">
        <v>15</v>
      </c>
      <c r="G39" s="53" t="b">
        <f t="shared" si="2"/>
        <v>0</v>
      </c>
      <c r="I39" s="55">
        <f t="shared" si="3"/>
        <v>1</v>
      </c>
    </row>
    <row r="40" spans="1:9" ht="14.25" customHeight="1" x14ac:dyDescent="0.25">
      <c r="A40" s="86"/>
      <c r="B40" s="98"/>
      <c r="C40" s="39"/>
      <c r="D40" s="36" t="s">
        <v>19</v>
      </c>
      <c r="G40" s="53" t="b">
        <f t="shared" si="2"/>
        <v>0</v>
      </c>
      <c r="I40" s="55">
        <f t="shared" si="3"/>
        <v>1</v>
      </c>
    </row>
    <row r="41" spans="1:9" x14ac:dyDescent="0.25">
      <c r="A41" s="86"/>
      <c r="B41" s="98"/>
      <c r="C41" s="39"/>
      <c r="D41" s="36" t="s">
        <v>16</v>
      </c>
      <c r="G41" s="53" t="b">
        <f t="shared" si="2"/>
        <v>0</v>
      </c>
      <c r="I41" s="55">
        <f>COUNTIF(C41,"")</f>
        <v>1</v>
      </c>
    </row>
    <row r="42" spans="1:9" x14ac:dyDescent="0.25">
      <c r="A42" s="86"/>
      <c r="B42" s="98"/>
      <c r="C42" s="39"/>
      <c r="D42" s="36" t="s">
        <v>17</v>
      </c>
      <c r="G42" s="53" t="b">
        <f t="shared" si="2"/>
        <v>0</v>
      </c>
      <c r="I42" s="55">
        <f t="shared" si="3"/>
        <v>1</v>
      </c>
    </row>
    <row r="43" spans="1:9" x14ac:dyDescent="0.25">
      <c r="A43" s="86"/>
      <c r="B43" s="98"/>
      <c r="C43" s="39"/>
      <c r="D43" s="36" t="s">
        <v>18</v>
      </c>
      <c r="G43" s="53" t="b">
        <f t="shared" si="2"/>
        <v>0</v>
      </c>
      <c r="I43" s="55">
        <f t="shared" si="3"/>
        <v>1</v>
      </c>
    </row>
    <row r="44" spans="1:9" x14ac:dyDescent="0.25">
      <c r="A44" s="85" t="s">
        <v>20</v>
      </c>
      <c r="B44" s="98"/>
      <c r="C44" s="39"/>
      <c r="D44" s="36" t="s">
        <v>13</v>
      </c>
      <c r="F44" s="53" t="b">
        <f>IF(OR(B44="&lt; 50",B44="50 - 300",B44="300 - 1000",B44="1000 - 5000",B44="5000 - 10000",B44="&gt; 10000"),TRUE,FALSE)</f>
        <v>0</v>
      </c>
      <c r="G44" s="53" t="b">
        <f t="shared" si="2"/>
        <v>0</v>
      </c>
      <c r="H44" s="55">
        <f>COUNTIF(B44,"")</f>
        <v>1</v>
      </c>
      <c r="I44" s="55">
        <f t="shared" si="3"/>
        <v>1</v>
      </c>
    </row>
    <row r="45" spans="1:9" x14ac:dyDescent="0.25">
      <c r="A45" s="86"/>
      <c r="B45" s="98"/>
      <c r="C45" s="39"/>
      <c r="D45" s="36" t="s">
        <v>14</v>
      </c>
      <c r="G45" s="53" t="b">
        <f t="shared" si="2"/>
        <v>0</v>
      </c>
      <c r="I45" s="55">
        <f t="shared" si="3"/>
        <v>1</v>
      </c>
    </row>
    <row r="46" spans="1:9" x14ac:dyDescent="0.25">
      <c r="A46" s="86"/>
      <c r="B46" s="98"/>
      <c r="C46" s="39"/>
      <c r="D46" s="36" t="s">
        <v>15</v>
      </c>
      <c r="G46" s="53" t="b">
        <f t="shared" si="2"/>
        <v>0</v>
      </c>
      <c r="I46" s="55">
        <f t="shared" si="3"/>
        <v>1</v>
      </c>
    </row>
    <row r="47" spans="1:9" ht="14.25" customHeight="1" x14ac:dyDescent="0.25">
      <c r="A47" s="86"/>
      <c r="B47" s="98"/>
      <c r="C47" s="39"/>
      <c r="D47" s="36" t="s">
        <v>19</v>
      </c>
      <c r="G47" s="53" t="b">
        <f t="shared" si="2"/>
        <v>0</v>
      </c>
      <c r="I47" s="55">
        <f t="shared" si="3"/>
        <v>1</v>
      </c>
    </row>
    <row r="48" spans="1:9" x14ac:dyDescent="0.25">
      <c r="A48" s="86"/>
      <c r="B48" s="98"/>
      <c r="C48" s="39"/>
      <c r="D48" s="36" t="s">
        <v>16</v>
      </c>
      <c r="G48" s="53" t="b">
        <f t="shared" si="2"/>
        <v>0</v>
      </c>
      <c r="I48" s="55">
        <f t="shared" si="3"/>
        <v>1</v>
      </c>
    </row>
    <row r="49" spans="1:9" x14ac:dyDescent="0.25">
      <c r="A49" s="86"/>
      <c r="B49" s="98"/>
      <c r="C49" s="39"/>
      <c r="D49" s="36" t="s">
        <v>17</v>
      </c>
      <c r="G49" s="53" t="b">
        <f t="shared" si="2"/>
        <v>0</v>
      </c>
      <c r="I49" s="55">
        <f t="shared" si="3"/>
        <v>1</v>
      </c>
    </row>
    <row r="50" spans="1:9" ht="15.75" thickBot="1" x14ac:dyDescent="0.3">
      <c r="A50" s="106"/>
      <c r="B50" s="77"/>
      <c r="C50" s="40"/>
      <c r="D50" s="32" t="s">
        <v>18</v>
      </c>
      <c r="G50" s="53" t="b">
        <f t="shared" si="2"/>
        <v>0</v>
      </c>
      <c r="I50" s="55">
        <f t="shared" si="3"/>
        <v>1</v>
      </c>
    </row>
    <row r="51" spans="1:9" ht="15.75" thickBot="1" x14ac:dyDescent="0.3">
      <c r="A51" s="33"/>
      <c r="B51" s="33"/>
      <c r="C51" s="18"/>
      <c r="D51" s="18"/>
    </row>
    <row r="52" spans="1:9" ht="27.75" customHeight="1" thickBot="1" x14ac:dyDescent="0.3">
      <c r="A52" s="109" t="s">
        <v>35</v>
      </c>
      <c r="B52" s="110"/>
      <c r="C52" s="110"/>
      <c r="D52" s="111"/>
    </row>
    <row r="53" spans="1:9" x14ac:dyDescent="0.25">
      <c r="A53" s="71" t="s">
        <v>36</v>
      </c>
      <c r="B53" s="72"/>
      <c r="C53" s="117" t="s">
        <v>46</v>
      </c>
      <c r="D53" s="118"/>
    </row>
    <row r="54" spans="1:9" ht="15.75" thickBot="1" x14ac:dyDescent="0.3">
      <c r="A54" s="73" t="s">
        <v>37</v>
      </c>
      <c r="B54" s="74"/>
      <c r="C54" s="119"/>
      <c r="D54" s="120"/>
    </row>
    <row r="55" spans="1:9" x14ac:dyDescent="0.25">
      <c r="A55" s="79" t="s">
        <v>21</v>
      </c>
      <c r="B55" s="80"/>
      <c r="C55" s="115"/>
      <c r="D55" s="116"/>
      <c r="F55" s="53" t="b">
        <f>IF(OR(C55="&lt; 50",C55="50 - 300",C55="300 - 1000",C55="1000 - 5000",C55="5000 - 10000",C55="&gt; 10000"),TRUE,FALSE)</f>
        <v>0</v>
      </c>
      <c r="H55" s="55">
        <f>COUNTIF(C55,"")</f>
        <v>1</v>
      </c>
    </row>
    <row r="56" spans="1:9" x14ac:dyDescent="0.25">
      <c r="A56" s="83" t="s">
        <v>22</v>
      </c>
      <c r="B56" s="84"/>
      <c r="C56" s="98"/>
      <c r="D56" s="112"/>
      <c r="F56" s="53" t="b">
        <f t="shared" ref="F56:F61" si="4">IF(OR(C56="&lt; 50",C56="50 - 300",C56="300 - 1000",C56="1000 - 5000",C56="5000 - 10000",C56="&gt; 10000"),TRUE,FALSE)</f>
        <v>0</v>
      </c>
      <c r="H56" s="55">
        <f t="shared" ref="H56:H60" si="5">COUNTIF(C56,"")</f>
        <v>1</v>
      </c>
    </row>
    <row r="57" spans="1:9" x14ac:dyDescent="0.25">
      <c r="A57" s="83" t="s">
        <v>23</v>
      </c>
      <c r="B57" s="84"/>
      <c r="C57" s="98"/>
      <c r="D57" s="112"/>
      <c r="F57" s="53" t="b">
        <f t="shared" si="4"/>
        <v>0</v>
      </c>
      <c r="H57" s="55">
        <f t="shared" si="5"/>
        <v>1</v>
      </c>
    </row>
    <row r="58" spans="1:9" x14ac:dyDescent="0.25">
      <c r="A58" s="83" t="s">
        <v>24</v>
      </c>
      <c r="B58" s="84"/>
      <c r="C58" s="98"/>
      <c r="D58" s="112"/>
      <c r="F58" s="53" t="b">
        <f t="shared" si="4"/>
        <v>0</v>
      </c>
      <c r="H58" s="55">
        <f t="shared" si="5"/>
        <v>1</v>
      </c>
    </row>
    <row r="59" spans="1:9" x14ac:dyDescent="0.25">
      <c r="A59" s="83" t="s">
        <v>25</v>
      </c>
      <c r="B59" s="84"/>
      <c r="C59" s="98"/>
      <c r="D59" s="112"/>
      <c r="F59" s="53" t="b">
        <f t="shared" si="4"/>
        <v>0</v>
      </c>
      <c r="H59" s="55">
        <f t="shared" si="5"/>
        <v>1</v>
      </c>
    </row>
    <row r="60" spans="1:9" x14ac:dyDescent="0.25">
      <c r="A60" s="83" t="s">
        <v>26</v>
      </c>
      <c r="B60" s="84"/>
      <c r="C60" s="98"/>
      <c r="D60" s="112"/>
      <c r="F60" s="53" t="b">
        <f t="shared" si="4"/>
        <v>0</v>
      </c>
      <c r="H60" s="55">
        <f t="shared" si="5"/>
        <v>1</v>
      </c>
    </row>
    <row r="61" spans="1:9" ht="15.75" thickBot="1" x14ac:dyDescent="0.3">
      <c r="A61" s="81" t="s">
        <v>27</v>
      </c>
      <c r="B61" s="82"/>
      <c r="C61" s="77"/>
      <c r="D61" s="78"/>
      <c r="F61" s="53" t="b">
        <f t="shared" si="4"/>
        <v>0</v>
      </c>
      <c r="H61" s="55">
        <f>COUNTIF(C61,"")</f>
        <v>1</v>
      </c>
    </row>
    <row r="62" spans="1:9" ht="15.75" thickBot="1" x14ac:dyDescent="0.3">
      <c r="A62" s="34"/>
      <c r="B62" s="34"/>
      <c r="C62" s="18"/>
      <c r="D62" s="18"/>
    </row>
    <row r="63" spans="1:9" ht="28.15" customHeight="1" thickBot="1" x14ac:dyDescent="0.3">
      <c r="A63" s="64" t="s">
        <v>38</v>
      </c>
      <c r="B63" s="65"/>
      <c r="C63" s="65"/>
      <c r="D63" s="66"/>
    </row>
    <row r="64" spans="1:9" ht="50.1" customHeight="1" x14ac:dyDescent="0.25">
      <c r="A64" s="107" t="s">
        <v>126</v>
      </c>
      <c r="B64" s="108"/>
      <c r="C64" s="75"/>
      <c r="D64" s="76"/>
      <c r="F64" s="53" t="b">
        <f>ISNUMBER(C64)</f>
        <v>0</v>
      </c>
      <c r="G64" s="53" t="b">
        <f>IF(AND(C64&gt;0,OR(B65=1,B66=1,B67=1,B68=1,B69=1,B70=1,B71=1),OR(B72=1,B73=1,B74=1,B75=1,B76=1,B77=1),OR(C78="Yes",C78="No")),TRUE,IF(C64=0,TRUE,FALSE))</f>
        <v>1</v>
      </c>
      <c r="H64" s="55">
        <f>COUNTIF(C64,"")</f>
        <v>1</v>
      </c>
    </row>
    <row r="65" spans="1:8" ht="14.25" customHeight="1" x14ac:dyDescent="0.25">
      <c r="A65" s="102" t="s">
        <v>41</v>
      </c>
      <c r="B65" s="35"/>
      <c r="C65" s="67" t="s">
        <v>13</v>
      </c>
      <c r="D65" s="68"/>
      <c r="F65" s="53" t="b">
        <f>IF(OR(B65="", B65=1,B65=2,B65=3),TRUE,FALSE)</f>
        <v>1</v>
      </c>
      <c r="H65" s="55">
        <f>COUNTIF(B65,"")</f>
        <v>1</v>
      </c>
    </row>
    <row r="66" spans="1:8" x14ac:dyDescent="0.25">
      <c r="A66" s="102"/>
      <c r="B66" s="35"/>
      <c r="C66" s="67" t="s">
        <v>14</v>
      </c>
      <c r="D66" s="68"/>
      <c r="F66" s="53" t="b">
        <f>IF(OR(B66="", B66=1,B66=2,B66=3),TRUE,FALSE)</f>
        <v>1</v>
      </c>
      <c r="H66" s="55">
        <f t="shared" ref="H66:H77" si="6">COUNTIF(B66,"")</f>
        <v>1</v>
      </c>
    </row>
    <row r="67" spans="1:8" x14ac:dyDescent="0.25">
      <c r="A67" s="102"/>
      <c r="B67" s="35"/>
      <c r="C67" s="67" t="s">
        <v>15</v>
      </c>
      <c r="D67" s="68"/>
      <c r="F67" s="53" t="b">
        <f t="shared" ref="F67:F77" si="7">IF(OR(B67="", B67=1,B67=2,B67=3),TRUE,FALSE)</f>
        <v>1</v>
      </c>
      <c r="H67" s="55">
        <f>COUNTIF(B67,"")</f>
        <v>1</v>
      </c>
    </row>
    <row r="68" spans="1:8" x14ac:dyDescent="0.25">
      <c r="A68" s="102"/>
      <c r="B68" s="35"/>
      <c r="C68" s="67" t="s">
        <v>19</v>
      </c>
      <c r="D68" s="68"/>
      <c r="F68" s="53" t="b">
        <f t="shared" si="7"/>
        <v>1</v>
      </c>
      <c r="H68" s="55">
        <f t="shared" si="6"/>
        <v>1</v>
      </c>
    </row>
    <row r="69" spans="1:8" x14ac:dyDescent="0.25">
      <c r="A69" s="102"/>
      <c r="B69" s="35"/>
      <c r="C69" s="67" t="s">
        <v>16</v>
      </c>
      <c r="D69" s="68"/>
      <c r="F69" s="53" t="b">
        <f t="shared" si="7"/>
        <v>1</v>
      </c>
      <c r="H69" s="55">
        <f t="shared" si="6"/>
        <v>1</v>
      </c>
    </row>
    <row r="70" spans="1:8" x14ac:dyDescent="0.25">
      <c r="A70" s="102"/>
      <c r="B70" s="35"/>
      <c r="C70" s="67" t="s">
        <v>17</v>
      </c>
      <c r="D70" s="68"/>
      <c r="F70" s="53" t="b">
        <f t="shared" si="7"/>
        <v>1</v>
      </c>
      <c r="H70" s="55">
        <f t="shared" si="6"/>
        <v>1</v>
      </c>
    </row>
    <row r="71" spans="1:8" x14ac:dyDescent="0.25">
      <c r="A71" s="102"/>
      <c r="B71" s="35"/>
      <c r="C71" s="67" t="s">
        <v>18</v>
      </c>
      <c r="D71" s="68"/>
      <c r="F71" s="53" t="b">
        <f t="shared" si="7"/>
        <v>1</v>
      </c>
      <c r="H71" s="55">
        <f t="shared" si="6"/>
        <v>1</v>
      </c>
    </row>
    <row r="72" spans="1:8" ht="27" customHeight="1" x14ac:dyDescent="0.25">
      <c r="A72" s="102" t="s">
        <v>42</v>
      </c>
      <c r="B72" s="35"/>
      <c r="C72" s="67" t="s">
        <v>47</v>
      </c>
      <c r="D72" s="68"/>
      <c r="F72" s="53" t="b">
        <f t="shared" si="7"/>
        <v>1</v>
      </c>
      <c r="H72" s="55">
        <f t="shared" si="6"/>
        <v>1</v>
      </c>
    </row>
    <row r="73" spans="1:8" ht="40.5" customHeight="1" x14ac:dyDescent="0.25">
      <c r="A73" s="102"/>
      <c r="B73" s="35"/>
      <c r="C73" s="67" t="s">
        <v>48</v>
      </c>
      <c r="D73" s="68"/>
      <c r="F73" s="53" t="b">
        <f t="shared" si="7"/>
        <v>1</v>
      </c>
      <c r="H73" s="55">
        <f t="shared" si="6"/>
        <v>1</v>
      </c>
    </row>
    <row r="74" spans="1:8" ht="27" customHeight="1" x14ac:dyDescent="0.25">
      <c r="A74" s="102"/>
      <c r="B74" s="35"/>
      <c r="C74" s="67" t="s">
        <v>49</v>
      </c>
      <c r="D74" s="68"/>
      <c r="F74" s="53" t="b">
        <f t="shared" si="7"/>
        <v>1</v>
      </c>
      <c r="H74" s="55">
        <f t="shared" si="6"/>
        <v>1</v>
      </c>
    </row>
    <row r="75" spans="1:8" ht="54" customHeight="1" x14ac:dyDescent="0.25">
      <c r="A75" s="102"/>
      <c r="B75" s="35"/>
      <c r="C75" s="67" t="s">
        <v>50</v>
      </c>
      <c r="D75" s="68"/>
      <c r="F75" s="53" t="b">
        <f t="shared" si="7"/>
        <v>1</v>
      </c>
      <c r="H75" s="55">
        <f t="shared" si="6"/>
        <v>1</v>
      </c>
    </row>
    <row r="76" spans="1:8" ht="40.5" customHeight="1" x14ac:dyDescent="0.25">
      <c r="A76" s="102"/>
      <c r="B76" s="35"/>
      <c r="C76" s="67" t="s">
        <v>56</v>
      </c>
      <c r="D76" s="68"/>
      <c r="F76" s="53" t="b">
        <f t="shared" si="7"/>
        <v>1</v>
      </c>
      <c r="H76" s="55">
        <f t="shared" si="6"/>
        <v>1</v>
      </c>
    </row>
    <row r="77" spans="1:8" x14ac:dyDescent="0.25">
      <c r="A77" s="102"/>
      <c r="B77" s="35"/>
      <c r="C77" s="67" t="s">
        <v>51</v>
      </c>
      <c r="D77" s="68"/>
      <c r="F77" s="53" t="b">
        <f t="shared" si="7"/>
        <v>1</v>
      </c>
      <c r="H77" s="55">
        <f t="shared" si="6"/>
        <v>1</v>
      </c>
    </row>
    <row r="78" spans="1:8" ht="49.9" customHeight="1" x14ac:dyDescent="0.25">
      <c r="A78" s="102" t="s">
        <v>43</v>
      </c>
      <c r="B78" s="67"/>
      <c r="C78" s="113"/>
      <c r="D78" s="114"/>
      <c r="F78" s="53" t="b">
        <f>IF(OR(C78="Yes",C78="No",C78=""),TRUE,FALSE)</f>
        <v>1</v>
      </c>
      <c r="H78" s="55">
        <f>COUNTIF(C78,"")</f>
        <v>1</v>
      </c>
    </row>
    <row r="79" spans="1:8" ht="49.9" customHeight="1" thickBot="1" x14ac:dyDescent="0.3">
      <c r="A79" s="69" t="s">
        <v>127</v>
      </c>
      <c r="B79" s="70"/>
      <c r="C79" s="62"/>
      <c r="D79" s="63"/>
      <c r="F79" s="53" t="b">
        <f>IF(OR(C79="English",C79="The language(s) of the home Member State",C79="Any of the two options above at the clients' discretion (i.e. complaints may be filled either in English or in the language(s) of the home member state",C79="other",C79=""),TRUE,FALSE)</f>
        <v>1</v>
      </c>
      <c r="G79" s="53" t="b">
        <f>IF(AND(C78="No",C79=""),FALSE,TRUE)</f>
        <v>1</v>
      </c>
      <c r="H79" s="55">
        <f>COUNTIF(C79,"")</f>
        <v>1</v>
      </c>
    </row>
    <row r="81" spans="2:9" x14ac:dyDescent="0.25">
      <c r="B81" s="16" t="s">
        <v>88</v>
      </c>
      <c r="H81" s="55">
        <f>SUM(H6:H79)</f>
        <v>37</v>
      </c>
      <c r="I81" s="55">
        <f>SUM(I6:I79)</f>
        <v>28</v>
      </c>
    </row>
    <row r="82" spans="2:9" x14ac:dyDescent="0.25">
      <c r="B82" s="46" t="b">
        <f>IF(H82=65,TRUE,IF(OR(ISBLANK(B6),ISBLANK(B7),ISBLANK(B13),ISBLANK(B23),ISBLANK(B30),ISBLANK(B37),ISBLANK(B44),ISBLANK(C23),ISBLANK(C24),ISBLANK(C25),ISBLANK(C26),ISBLANK(C27),ISBLANK(C28),ISBLANK(C29),ISBLANK(C30),ISBLANK(C31),ISBLANK(C32),ISBLANK(C33),ISBLANK(C34),ISBLANK(C35),ISBLANK(C36),ISBLANK(C37),ISBLANK(C38),ISBLANK(C39),ISBLANK(C40),ISBLANK(C41),ISBLANK(C42),ISBLANK(C43),ISBLANK(C44),ISBLANK(C45),ISBLANK(C46),ISBLANK(C47),ISBLANK(C48),ISBLANK(C49),ISBLANK(C50),ISBLANK(C55),ISBLANK(C56),ISBLANK(C57),ISBLANK(C58),ISBLANK(C59),ISBLANK(C60),ISBLANK(C61),ISBLANK(C64),F3=FALSE,G3=FALSE),FALSE,TRUE))</f>
        <v>1</v>
      </c>
      <c r="H82" s="56">
        <f>H81+I81</f>
        <v>65</v>
      </c>
    </row>
  </sheetData>
  <sheetProtection algorithmName="SHA-512" hashValue="qcg5ISHKTASkatedIQItPjtfnwUSz2b/GujRIyCgUkH4jfHee/XNhiYGu8ilULRwg91bfKUUA122Xu2BJ3zqvg==" saltValue="rXPtioMSBAb7mIEoBSt7NA==" spinCount="100000" sheet="1" objects="1" scenarios="1"/>
  <mergeCells count="65">
    <mergeCell ref="A78:B78"/>
    <mergeCell ref="C78:D78"/>
    <mergeCell ref="A79:B79"/>
    <mergeCell ref="C79:D79"/>
    <mergeCell ref="C69:D69"/>
    <mergeCell ref="C70:D70"/>
    <mergeCell ref="C71:D71"/>
    <mergeCell ref="A72:A77"/>
    <mergeCell ref="C72:D72"/>
    <mergeCell ref="C73:D73"/>
    <mergeCell ref="C74:D74"/>
    <mergeCell ref="C75:D75"/>
    <mergeCell ref="C76:D76"/>
    <mergeCell ref="C77:D77"/>
    <mergeCell ref="A65:A71"/>
    <mergeCell ref="C65:D65"/>
    <mergeCell ref="C66:D66"/>
    <mergeCell ref="C67:D67"/>
    <mergeCell ref="C68:D68"/>
    <mergeCell ref="A58:B58"/>
    <mergeCell ref="C58:D58"/>
    <mergeCell ref="A59:B59"/>
    <mergeCell ref="C59:D59"/>
    <mergeCell ref="A60:B60"/>
    <mergeCell ref="C60:D60"/>
    <mergeCell ref="A61:B61"/>
    <mergeCell ref="C61:D61"/>
    <mergeCell ref="A63:D63"/>
    <mergeCell ref="A64:B64"/>
    <mergeCell ref="C64:D64"/>
    <mergeCell ref="A55:B55"/>
    <mergeCell ref="C55:D55"/>
    <mergeCell ref="A56:B56"/>
    <mergeCell ref="C56:D56"/>
    <mergeCell ref="A57:B57"/>
    <mergeCell ref="C57:D57"/>
    <mergeCell ref="A53:B53"/>
    <mergeCell ref="C53:D54"/>
    <mergeCell ref="A54:B54"/>
    <mergeCell ref="A21:D21"/>
    <mergeCell ref="C22:D22"/>
    <mergeCell ref="A23:A29"/>
    <mergeCell ref="B23:B29"/>
    <mergeCell ref="A30:A36"/>
    <mergeCell ref="B30:B36"/>
    <mergeCell ref="A37:A43"/>
    <mergeCell ref="B37:B43"/>
    <mergeCell ref="A44:A50"/>
    <mergeCell ref="B44:B50"/>
    <mergeCell ref="A52:D52"/>
    <mergeCell ref="B13:D13"/>
    <mergeCell ref="A14:A19"/>
    <mergeCell ref="B14:D14"/>
    <mergeCell ref="B15:D15"/>
    <mergeCell ref="B16:D16"/>
    <mergeCell ref="B17:D17"/>
    <mergeCell ref="B18:D18"/>
    <mergeCell ref="B19:D19"/>
    <mergeCell ref="A1:D1"/>
    <mergeCell ref="A12:D12"/>
    <mergeCell ref="B3:D3"/>
    <mergeCell ref="A5:B5"/>
    <mergeCell ref="B6:D6"/>
    <mergeCell ref="B7:D7"/>
    <mergeCell ref="B8:D8"/>
  </mergeCells>
  <conditionalFormatting sqref="B82">
    <cfRule type="cellIs" dxfId="97" priority="1" operator="equal">
      <formula>TRUE</formula>
    </cfRule>
    <cfRule type="cellIs" dxfId="96" priority="2" operator="equal">
      <formula>"TRUE"</formula>
    </cfRule>
    <cfRule type="cellIs" dxfId="95" priority="3" operator="equal">
      <formula>"FALSE"</formula>
    </cfRule>
  </conditionalFormatting>
  <dataValidations count="8">
    <dataValidation type="whole" allowBlank="1" showInputMessage="1" showErrorMessage="1" sqref="B65:B77">
      <formula1>1</formula1>
      <formula2>3</formula2>
    </dataValidation>
    <dataValidation type="whole" operator="greaterThanOrEqual" allowBlank="1" showInputMessage="1" showErrorMessage="1" sqref="C64:D64">
      <formula1>0</formula1>
    </dataValidation>
    <dataValidation type="decimal" allowBlank="1" showInputMessage="1" showErrorMessage="1" sqref="B6:D6">
      <formula1>-9999999999999990000</formula1>
      <formula2>9999999999999990000</formula2>
    </dataValidation>
    <dataValidation type="list" allowBlank="1" showInputMessage="1" showErrorMessage="1" sqref="C23:C50">
      <formula1>"X, N/A"</formula1>
    </dataValidation>
    <dataValidation type="list" allowBlank="1" showInputMessage="1" showErrorMessage="1" sqref="C79">
      <formula1>"English, The language(s) of the home Member State, Any of the two options above at the clients' discretion (i.e. complaints may be filled either in English or in the language(s) of the home member state, other"</formula1>
    </dataValidation>
    <dataValidation type="list" allowBlank="1" showInputMessage="1" showErrorMessage="1" sqref="B14:D19">
      <formula1>"specific website, specific marketing material, use of the language of a host MS (if different from the one(s) from your home MS), telephone calls, tied agents in the host MS, roadshows"</formula1>
    </dataValidation>
    <dataValidation type="list" allowBlank="1" showInputMessage="1" showErrorMessage="1" sqref="B7:D8 B13:D13 C78">
      <formula1>"Yes, No"</formula1>
    </dataValidation>
    <dataValidation type="list" allowBlank="1" showInputMessage="1" showErrorMessage="1" sqref="B23 B44 B37 B30 C55:C61">
      <formula1>"&lt; 50, 50 - 300, 300 - 1000, 1000 - 5000, 5000 - 10000, &gt; 10000"</formula1>
    </dataValidation>
  </dataValidations>
  <pageMargins left="0.7" right="0.7" top="0.75" bottom="0.75" header="0.3" footer="0.3"/>
  <pageSetup paperSize="9" scale="71" fitToHeight="0" orientation="portrait" horizontalDpi="300" verticalDpi="300" r:id="rId1"/>
  <rowBreaks count="1" manualBreakCount="1">
    <brk id="51" max="3"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82"/>
  <sheetViews>
    <sheetView zoomScaleNormal="100" zoomScaleSheetLayoutView="100" workbookViewId="0">
      <selection sqref="A1:D1"/>
    </sheetView>
  </sheetViews>
  <sheetFormatPr defaultRowHeight="15" x14ac:dyDescent="0.25"/>
  <cols>
    <col min="1" max="1" width="48.7109375" style="4" customWidth="1"/>
    <col min="2" max="4" width="25.5703125" style="4" customWidth="1"/>
    <col min="5" max="10" width="9.140625" style="53"/>
    <col min="11" max="16384" width="9.140625" style="4"/>
  </cols>
  <sheetData>
    <row r="1" spans="1:8" ht="16.5" thickBot="1" x14ac:dyDescent="0.3">
      <c r="A1" s="58" t="s">
        <v>44</v>
      </c>
      <c r="B1" s="121"/>
      <c r="C1" s="121"/>
      <c r="D1" s="59"/>
    </row>
    <row r="2" spans="1:8" ht="15.75" thickBot="1" x14ac:dyDescent="0.3">
      <c r="A2" s="18"/>
      <c r="B2" s="18"/>
      <c r="C2" s="18"/>
      <c r="D2" s="18"/>
    </row>
    <row r="3" spans="1:8" ht="15.75" thickBot="1" x14ac:dyDescent="0.3">
      <c r="A3" s="19" t="s">
        <v>31</v>
      </c>
      <c r="B3" s="132" t="s">
        <v>74</v>
      </c>
      <c r="C3" s="133"/>
      <c r="D3" s="134"/>
      <c r="F3" s="54" t="b">
        <f>IF(ISNA(MATCH(FALSE,F5:F79,0)),TRUE,FALSE)</f>
        <v>0</v>
      </c>
      <c r="G3" s="54" t="b">
        <f>IF(ISNA(MATCH(FALSE,G5:G79,0)),TRUE,FALSE)</f>
        <v>0</v>
      </c>
    </row>
    <row r="4" spans="1:8" ht="15.75" thickBot="1" x14ac:dyDescent="0.3">
      <c r="A4" s="18"/>
      <c r="B4" s="18"/>
      <c r="C4" s="18"/>
      <c r="D4" s="18"/>
    </row>
    <row r="5" spans="1:8" ht="30" customHeight="1" thickBot="1" x14ac:dyDescent="0.3">
      <c r="A5" s="87" t="s">
        <v>32</v>
      </c>
      <c r="B5" s="88"/>
      <c r="C5" s="20"/>
      <c r="D5" s="21"/>
    </row>
    <row r="6" spans="1:8" ht="51.95" customHeight="1" x14ac:dyDescent="0.25">
      <c r="A6" s="22" t="s">
        <v>52</v>
      </c>
      <c r="B6" s="135"/>
      <c r="C6" s="136"/>
      <c r="D6" s="137"/>
      <c r="F6" s="53" t="b">
        <f>ISNUMBER(B6)</f>
        <v>0</v>
      </c>
      <c r="H6" s="55">
        <f>COUNTIF(B6,"")</f>
        <v>1</v>
      </c>
    </row>
    <row r="7" spans="1:8" ht="51.95" customHeight="1" x14ac:dyDescent="0.25">
      <c r="A7" s="23" t="s">
        <v>54</v>
      </c>
      <c r="B7" s="122"/>
      <c r="C7" s="123"/>
      <c r="D7" s="124"/>
      <c r="F7" s="53" t="b">
        <f>IF(OR(B7="Yes",B7="No"),TRUE,FALSE)</f>
        <v>0</v>
      </c>
      <c r="H7" s="55">
        <f>COUNTIF(B7,"")</f>
        <v>1</v>
      </c>
    </row>
    <row r="8" spans="1:8" ht="79.150000000000006" customHeight="1" thickBot="1" x14ac:dyDescent="0.3">
      <c r="A8" s="24" t="s">
        <v>124</v>
      </c>
      <c r="B8" s="125"/>
      <c r="C8" s="126"/>
      <c r="D8" s="127"/>
      <c r="F8" s="53" t="b">
        <f>IF(OR(B8="Yes",B8="No",B8=""),TRUE,FALSE)</f>
        <v>1</v>
      </c>
      <c r="G8" s="53" t="b">
        <f>IF(AND(B7="Yes",OR(B8="Yes",B8="No")),TRUE,IF(B7="No",TRUE,FALSE))</f>
        <v>0</v>
      </c>
      <c r="H8" s="55">
        <f>COUNTIF(B8,"")</f>
        <v>1</v>
      </c>
    </row>
    <row r="9" spans="1:8" x14ac:dyDescent="0.25">
      <c r="A9" s="25" t="s">
        <v>39</v>
      </c>
      <c r="B9" s="18"/>
      <c r="C9" s="18"/>
      <c r="D9" s="18"/>
    </row>
    <row r="10" spans="1:8" x14ac:dyDescent="0.25">
      <c r="A10" s="26" t="s">
        <v>55</v>
      </c>
      <c r="B10" s="18"/>
      <c r="C10" s="18"/>
      <c r="D10" s="18"/>
    </row>
    <row r="11" spans="1:8" ht="15.75" thickBot="1" x14ac:dyDescent="0.3">
      <c r="A11" s="18"/>
      <c r="B11" s="18"/>
      <c r="C11" s="18"/>
      <c r="D11" s="18"/>
    </row>
    <row r="12" spans="1:8" ht="30" customHeight="1" thickBot="1" x14ac:dyDescent="0.3">
      <c r="A12" s="128" t="s">
        <v>10</v>
      </c>
      <c r="B12" s="129"/>
      <c r="C12" s="130"/>
      <c r="D12" s="131"/>
    </row>
    <row r="13" spans="1:8" ht="85.5" x14ac:dyDescent="0.25">
      <c r="A13" s="37" t="s">
        <v>53</v>
      </c>
      <c r="B13" s="92"/>
      <c r="C13" s="93"/>
      <c r="D13" s="94"/>
      <c r="F13" s="53" t="b">
        <f>IF(OR(B13="Yes",B13="No"),TRUE,FALSE)</f>
        <v>0</v>
      </c>
      <c r="H13" s="55">
        <f>COUNTIF(B13,"")</f>
        <v>1</v>
      </c>
    </row>
    <row r="14" spans="1:8" ht="15" customHeight="1" x14ac:dyDescent="0.25">
      <c r="A14" s="102" t="s">
        <v>125</v>
      </c>
      <c r="B14" s="103"/>
      <c r="C14" s="104"/>
      <c r="D14" s="105"/>
      <c r="F14" s="53" t="b">
        <f>IF(OR(B14="specific website",B14="specific marketing material",B14="use of the language of a host MS (if different from the one(s) from your home MS)",B14="telephone calls",B14="tied agents in the host MS",B14="roadshows",B14=""),TRUE,FALSE)</f>
        <v>1</v>
      </c>
      <c r="H14" s="55">
        <f>COUNTIF(B14,"")</f>
        <v>1</v>
      </c>
    </row>
    <row r="15" spans="1:8" x14ac:dyDescent="0.25">
      <c r="A15" s="102"/>
      <c r="B15" s="103"/>
      <c r="C15" s="104"/>
      <c r="D15" s="105"/>
      <c r="F15" s="53" t="b">
        <f t="shared" ref="F15:F19" si="0">IF(OR(B15="specific website",B15="specific marketing material",B15="use of the language of a host MS (if different from the one(s) from your home MS)",B15="telephone calls",B15="tied agents in the host MS",B15="roadshows",B15=""),TRUE,FALSE)</f>
        <v>1</v>
      </c>
      <c r="H15" s="55">
        <f>COUNTIF(B15,"")</f>
        <v>1</v>
      </c>
    </row>
    <row r="16" spans="1:8" x14ac:dyDescent="0.25">
      <c r="A16" s="102"/>
      <c r="B16" s="103"/>
      <c r="C16" s="104"/>
      <c r="D16" s="105"/>
      <c r="F16" s="53" t="b">
        <f t="shared" si="0"/>
        <v>1</v>
      </c>
      <c r="H16" s="55">
        <f t="shared" ref="H16:H19" si="1">COUNTIF(B16,"")</f>
        <v>1</v>
      </c>
    </row>
    <row r="17" spans="1:9" x14ac:dyDescent="0.25">
      <c r="A17" s="102"/>
      <c r="B17" s="103"/>
      <c r="C17" s="104"/>
      <c r="D17" s="105"/>
      <c r="F17" s="53" t="b">
        <f t="shared" si="0"/>
        <v>1</v>
      </c>
      <c r="H17" s="55">
        <f t="shared" si="1"/>
        <v>1</v>
      </c>
    </row>
    <row r="18" spans="1:9" x14ac:dyDescent="0.25">
      <c r="A18" s="102"/>
      <c r="B18" s="103"/>
      <c r="C18" s="104"/>
      <c r="D18" s="105"/>
      <c r="F18" s="53" t="b">
        <f t="shared" si="0"/>
        <v>1</v>
      </c>
      <c r="H18" s="55">
        <f t="shared" si="1"/>
        <v>1</v>
      </c>
    </row>
    <row r="19" spans="1:9" ht="15.75" thickBot="1" x14ac:dyDescent="0.3">
      <c r="A19" s="69"/>
      <c r="B19" s="95"/>
      <c r="C19" s="96"/>
      <c r="D19" s="97"/>
      <c r="F19" s="53" t="b">
        <f t="shared" si="0"/>
        <v>1</v>
      </c>
      <c r="G19" s="53" t="b">
        <f>IF(AND(B13="Yes",B14="",B15="",B16="",B17="",B18="",B19=""),FALSE,TRUE)</f>
        <v>1</v>
      </c>
      <c r="H19" s="55">
        <f t="shared" si="1"/>
        <v>1</v>
      </c>
    </row>
    <row r="20" spans="1:9" ht="15.75" thickBot="1" x14ac:dyDescent="0.3">
      <c r="A20" s="18"/>
      <c r="B20" s="18"/>
      <c r="C20" s="18"/>
      <c r="D20" s="18"/>
    </row>
    <row r="21" spans="1:9" ht="27" customHeight="1" thickBot="1" x14ac:dyDescent="0.3">
      <c r="A21" s="87" t="s">
        <v>33</v>
      </c>
      <c r="B21" s="88"/>
      <c r="C21" s="89"/>
      <c r="D21" s="90"/>
    </row>
    <row r="22" spans="1:9" ht="27" customHeight="1" thickBot="1" x14ac:dyDescent="0.3">
      <c r="A22" s="28" t="s">
        <v>34</v>
      </c>
      <c r="B22" s="29" t="s">
        <v>45</v>
      </c>
      <c r="C22" s="99" t="s">
        <v>11</v>
      </c>
      <c r="D22" s="100"/>
    </row>
    <row r="23" spans="1:9" x14ac:dyDescent="0.25">
      <c r="A23" s="91" t="s">
        <v>12</v>
      </c>
      <c r="B23" s="101"/>
      <c r="C23" s="38"/>
      <c r="D23" s="30" t="s">
        <v>13</v>
      </c>
      <c r="F23" s="53" t="b">
        <f>IF(OR(B23="&lt; 50",B23="50 - 300",B23="300 - 1000",B23="1000 - 5000",B23="5000 - 10000",B23="&gt; 10000"),TRUE,FALSE)</f>
        <v>0</v>
      </c>
      <c r="G23" s="53" t="b">
        <f>IF(OR(C23="X",C23="N/A"),TRUE,FALSE)</f>
        <v>0</v>
      </c>
      <c r="H23" s="55">
        <f>COUNTIF(B23,"")</f>
        <v>1</v>
      </c>
      <c r="I23" s="55">
        <f>COUNTIF(C23,"")</f>
        <v>1</v>
      </c>
    </row>
    <row r="24" spans="1:9" x14ac:dyDescent="0.25">
      <c r="A24" s="86"/>
      <c r="B24" s="98"/>
      <c r="C24" s="39"/>
      <c r="D24" s="36" t="s">
        <v>14</v>
      </c>
      <c r="G24" s="53" t="b">
        <f t="shared" ref="G24:G50" si="2">IF(OR(C24="X",C24="N/A"),TRUE,FALSE)</f>
        <v>0</v>
      </c>
      <c r="I24" s="55">
        <f t="shared" ref="I24:I50" si="3">COUNTIF(C24,"")</f>
        <v>1</v>
      </c>
    </row>
    <row r="25" spans="1:9" x14ac:dyDescent="0.25">
      <c r="A25" s="86"/>
      <c r="B25" s="98"/>
      <c r="C25" s="39"/>
      <c r="D25" s="36" t="s">
        <v>15</v>
      </c>
      <c r="G25" s="53" t="b">
        <f t="shared" si="2"/>
        <v>0</v>
      </c>
      <c r="I25" s="55">
        <f t="shared" si="3"/>
        <v>1</v>
      </c>
    </row>
    <row r="26" spans="1:9" ht="14.25" customHeight="1" x14ac:dyDescent="0.25">
      <c r="A26" s="86"/>
      <c r="B26" s="98"/>
      <c r="C26" s="39"/>
      <c r="D26" s="36" t="s">
        <v>19</v>
      </c>
      <c r="G26" s="53" t="b">
        <f t="shared" si="2"/>
        <v>0</v>
      </c>
      <c r="I26" s="55">
        <f t="shared" si="3"/>
        <v>1</v>
      </c>
    </row>
    <row r="27" spans="1:9" x14ac:dyDescent="0.25">
      <c r="A27" s="86"/>
      <c r="B27" s="98"/>
      <c r="C27" s="39"/>
      <c r="D27" s="36" t="s">
        <v>16</v>
      </c>
      <c r="G27" s="53" t="b">
        <f t="shared" si="2"/>
        <v>0</v>
      </c>
      <c r="I27" s="55">
        <f>COUNTIF(C27,"")</f>
        <v>1</v>
      </c>
    </row>
    <row r="28" spans="1:9" x14ac:dyDescent="0.25">
      <c r="A28" s="86"/>
      <c r="B28" s="98"/>
      <c r="C28" s="39"/>
      <c r="D28" s="36" t="s">
        <v>17</v>
      </c>
      <c r="G28" s="53" t="b">
        <f t="shared" si="2"/>
        <v>0</v>
      </c>
      <c r="I28" s="55">
        <f t="shared" si="3"/>
        <v>1</v>
      </c>
    </row>
    <row r="29" spans="1:9" x14ac:dyDescent="0.25">
      <c r="A29" s="86"/>
      <c r="B29" s="98"/>
      <c r="C29" s="39"/>
      <c r="D29" s="36" t="s">
        <v>18</v>
      </c>
      <c r="G29" s="53" t="b">
        <f t="shared" si="2"/>
        <v>0</v>
      </c>
      <c r="I29" s="55">
        <f t="shared" si="3"/>
        <v>1</v>
      </c>
    </row>
    <row r="30" spans="1:9" x14ac:dyDescent="0.25">
      <c r="A30" s="85" t="s">
        <v>9</v>
      </c>
      <c r="B30" s="98"/>
      <c r="C30" s="39"/>
      <c r="D30" s="36" t="s">
        <v>13</v>
      </c>
      <c r="F30" s="53" t="b">
        <f>IF(OR(B30="&lt; 50",B30="50 - 300",B30="300 - 1000",B30="1000 - 5000",B30="5000 - 10000",B30="&gt; 10000"),TRUE,FALSE)</f>
        <v>0</v>
      </c>
      <c r="G30" s="53" t="b">
        <f t="shared" si="2"/>
        <v>0</v>
      </c>
      <c r="H30" s="55">
        <f>COUNTIF(B30,"")</f>
        <v>1</v>
      </c>
      <c r="I30" s="55">
        <f t="shared" si="3"/>
        <v>1</v>
      </c>
    </row>
    <row r="31" spans="1:9" x14ac:dyDescent="0.25">
      <c r="A31" s="86"/>
      <c r="B31" s="98"/>
      <c r="C31" s="39"/>
      <c r="D31" s="36" t="s">
        <v>14</v>
      </c>
      <c r="G31" s="53" t="b">
        <f t="shared" si="2"/>
        <v>0</v>
      </c>
      <c r="I31" s="55">
        <f t="shared" si="3"/>
        <v>1</v>
      </c>
    </row>
    <row r="32" spans="1:9" x14ac:dyDescent="0.25">
      <c r="A32" s="86"/>
      <c r="B32" s="98"/>
      <c r="C32" s="39"/>
      <c r="D32" s="36" t="s">
        <v>15</v>
      </c>
      <c r="G32" s="53" t="b">
        <f t="shared" si="2"/>
        <v>0</v>
      </c>
      <c r="I32" s="55">
        <f t="shared" si="3"/>
        <v>1</v>
      </c>
    </row>
    <row r="33" spans="1:9" ht="14.25" customHeight="1" x14ac:dyDescent="0.25">
      <c r="A33" s="86"/>
      <c r="B33" s="98"/>
      <c r="C33" s="39"/>
      <c r="D33" s="36" t="s">
        <v>19</v>
      </c>
      <c r="G33" s="53" t="b">
        <f t="shared" si="2"/>
        <v>0</v>
      </c>
      <c r="I33" s="55">
        <f t="shared" si="3"/>
        <v>1</v>
      </c>
    </row>
    <row r="34" spans="1:9" x14ac:dyDescent="0.25">
      <c r="A34" s="86"/>
      <c r="B34" s="98"/>
      <c r="C34" s="39"/>
      <c r="D34" s="36" t="s">
        <v>16</v>
      </c>
      <c r="G34" s="53" t="b">
        <f t="shared" si="2"/>
        <v>0</v>
      </c>
      <c r="I34" s="55">
        <f t="shared" si="3"/>
        <v>1</v>
      </c>
    </row>
    <row r="35" spans="1:9" x14ac:dyDescent="0.25">
      <c r="A35" s="86"/>
      <c r="B35" s="98"/>
      <c r="C35" s="39"/>
      <c r="D35" s="36" t="s">
        <v>17</v>
      </c>
      <c r="G35" s="53" t="b">
        <f t="shared" si="2"/>
        <v>0</v>
      </c>
      <c r="I35" s="55">
        <f>COUNTIF(C35,"")</f>
        <v>1</v>
      </c>
    </row>
    <row r="36" spans="1:9" x14ac:dyDescent="0.25">
      <c r="A36" s="86"/>
      <c r="B36" s="98"/>
      <c r="C36" s="39"/>
      <c r="D36" s="36" t="s">
        <v>18</v>
      </c>
      <c r="G36" s="53" t="b">
        <f t="shared" si="2"/>
        <v>0</v>
      </c>
      <c r="I36" s="55">
        <f t="shared" si="3"/>
        <v>1</v>
      </c>
    </row>
    <row r="37" spans="1:9" x14ac:dyDescent="0.25">
      <c r="A37" s="85" t="s">
        <v>8</v>
      </c>
      <c r="B37" s="98"/>
      <c r="C37" s="39"/>
      <c r="D37" s="36" t="s">
        <v>13</v>
      </c>
      <c r="F37" s="53" t="b">
        <f>IF(OR(B37="&lt; 50",B37="50 - 300",B37="300 - 1000",B37="1000 - 5000",B37="5000 - 10000",B37="&gt; 10000"),TRUE,FALSE)</f>
        <v>0</v>
      </c>
      <c r="G37" s="53" t="b">
        <f t="shared" si="2"/>
        <v>0</v>
      </c>
      <c r="H37" s="55">
        <f>COUNTIF(B37,"")</f>
        <v>1</v>
      </c>
      <c r="I37" s="55">
        <f t="shared" si="3"/>
        <v>1</v>
      </c>
    </row>
    <row r="38" spans="1:9" x14ac:dyDescent="0.25">
      <c r="A38" s="86"/>
      <c r="B38" s="98"/>
      <c r="C38" s="39"/>
      <c r="D38" s="36" t="s">
        <v>14</v>
      </c>
      <c r="G38" s="53" t="b">
        <f t="shared" si="2"/>
        <v>0</v>
      </c>
      <c r="I38" s="55">
        <f t="shared" si="3"/>
        <v>1</v>
      </c>
    </row>
    <row r="39" spans="1:9" x14ac:dyDescent="0.25">
      <c r="A39" s="86"/>
      <c r="B39" s="98"/>
      <c r="C39" s="39"/>
      <c r="D39" s="36" t="s">
        <v>15</v>
      </c>
      <c r="G39" s="53" t="b">
        <f t="shared" si="2"/>
        <v>0</v>
      </c>
      <c r="I39" s="55">
        <f t="shared" si="3"/>
        <v>1</v>
      </c>
    </row>
    <row r="40" spans="1:9" ht="14.25" customHeight="1" x14ac:dyDescent="0.25">
      <c r="A40" s="86"/>
      <c r="B40" s="98"/>
      <c r="C40" s="39"/>
      <c r="D40" s="36" t="s">
        <v>19</v>
      </c>
      <c r="G40" s="53" t="b">
        <f t="shared" si="2"/>
        <v>0</v>
      </c>
      <c r="I40" s="55">
        <f t="shared" si="3"/>
        <v>1</v>
      </c>
    </row>
    <row r="41" spans="1:9" x14ac:dyDescent="0.25">
      <c r="A41" s="86"/>
      <c r="B41" s="98"/>
      <c r="C41" s="39"/>
      <c r="D41" s="36" t="s">
        <v>16</v>
      </c>
      <c r="G41" s="53" t="b">
        <f t="shared" si="2"/>
        <v>0</v>
      </c>
      <c r="I41" s="55">
        <f>COUNTIF(C41,"")</f>
        <v>1</v>
      </c>
    </row>
    <row r="42" spans="1:9" x14ac:dyDescent="0.25">
      <c r="A42" s="86"/>
      <c r="B42" s="98"/>
      <c r="C42" s="39"/>
      <c r="D42" s="36" t="s">
        <v>17</v>
      </c>
      <c r="G42" s="53" t="b">
        <f t="shared" si="2"/>
        <v>0</v>
      </c>
      <c r="I42" s="55">
        <f t="shared" si="3"/>
        <v>1</v>
      </c>
    </row>
    <row r="43" spans="1:9" x14ac:dyDescent="0.25">
      <c r="A43" s="86"/>
      <c r="B43" s="98"/>
      <c r="C43" s="39"/>
      <c r="D43" s="36" t="s">
        <v>18</v>
      </c>
      <c r="G43" s="53" t="b">
        <f t="shared" si="2"/>
        <v>0</v>
      </c>
      <c r="I43" s="55">
        <f t="shared" si="3"/>
        <v>1</v>
      </c>
    </row>
    <row r="44" spans="1:9" x14ac:dyDescent="0.25">
      <c r="A44" s="85" t="s">
        <v>20</v>
      </c>
      <c r="B44" s="98"/>
      <c r="C44" s="39"/>
      <c r="D44" s="36" t="s">
        <v>13</v>
      </c>
      <c r="F44" s="53" t="b">
        <f>IF(OR(B44="&lt; 50",B44="50 - 300",B44="300 - 1000",B44="1000 - 5000",B44="5000 - 10000",B44="&gt; 10000"),TRUE,FALSE)</f>
        <v>0</v>
      </c>
      <c r="G44" s="53" t="b">
        <f t="shared" si="2"/>
        <v>0</v>
      </c>
      <c r="H44" s="55">
        <f>COUNTIF(B44,"")</f>
        <v>1</v>
      </c>
      <c r="I44" s="55">
        <f t="shared" si="3"/>
        <v>1</v>
      </c>
    </row>
    <row r="45" spans="1:9" x14ac:dyDescent="0.25">
      <c r="A45" s="86"/>
      <c r="B45" s="98"/>
      <c r="C45" s="39"/>
      <c r="D45" s="36" t="s">
        <v>14</v>
      </c>
      <c r="G45" s="53" t="b">
        <f t="shared" si="2"/>
        <v>0</v>
      </c>
      <c r="I45" s="55">
        <f t="shared" si="3"/>
        <v>1</v>
      </c>
    </row>
    <row r="46" spans="1:9" x14ac:dyDescent="0.25">
      <c r="A46" s="86"/>
      <c r="B46" s="98"/>
      <c r="C46" s="39"/>
      <c r="D46" s="36" t="s">
        <v>15</v>
      </c>
      <c r="G46" s="53" t="b">
        <f t="shared" si="2"/>
        <v>0</v>
      </c>
      <c r="I46" s="55">
        <f t="shared" si="3"/>
        <v>1</v>
      </c>
    </row>
    <row r="47" spans="1:9" ht="14.25" customHeight="1" x14ac:dyDescent="0.25">
      <c r="A47" s="86"/>
      <c r="B47" s="98"/>
      <c r="C47" s="39"/>
      <c r="D47" s="36" t="s">
        <v>19</v>
      </c>
      <c r="G47" s="53" t="b">
        <f t="shared" si="2"/>
        <v>0</v>
      </c>
      <c r="I47" s="55">
        <f t="shared" si="3"/>
        <v>1</v>
      </c>
    </row>
    <row r="48" spans="1:9" x14ac:dyDescent="0.25">
      <c r="A48" s="86"/>
      <c r="B48" s="98"/>
      <c r="C48" s="39"/>
      <c r="D48" s="36" t="s">
        <v>16</v>
      </c>
      <c r="G48" s="53" t="b">
        <f t="shared" si="2"/>
        <v>0</v>
      </c>
      <c r="I48" s="55">
        <f t="shared" si="3"/>
        <v>1</v>
      </c>
    </row>
    <row r="49" spans="1:9" x14ac:dyDescent="0.25">
      <c r="A49" s="86"/>
      <c r="B49" s="98"/>
      <c r="C49" s="39"/>
      <c r="D49" s="36" t="s">
        <v>17</v>
      </c>
      <c r="G49" s="53" t="b">
        <f t="shared" si="2"/>
        <v>0</v>
      </c>
      <c r="I49" s="55">
        <f t="shared" si="3"/>
        <v>1</v>
      </c>
    </row>
    <row r="50" spans="1:9" ht="15.75" thickBot="1" x14ac:dyDescent="0.3">
      <c r="A50" s="106"/>
      <c r="B50" s="77"/>
      <c r="C50" s="40"/>
      <c r="D50" s="32" t="s">
        <v>18</v>
      </c>
      <c r="G50" s="53" t="b">
        <f t="shared" si="2"/>
        <v>0</v>
      </c>
      <c r="I50" s="55">
        <f t="shared" si="3"/>
        <v>1</v>
      </c>
    </row>
    <row r="51" spans="1:9" ht="15.75" thickBot="1" x14ac:dyDescent="0.3">
      <c r="A51" s="33"/>
      <c r="B51" s="33"/>
      <c r="C51" s="18"/>
      <c r="D51" s="18"/>
    </row>
    <row r="52" spans="1:9" ht="27.75" customHeight="1" thickBot="1" x14ac:dyDescent="0.3">
      <c r="A52" s="109" t="s">
        <v>35</v>
      </c>
      <c r="B52" s="110"/>
      <c r="C52" s="110"/>
      <c r="D52" s="111"/>
    </row>
    <row r="53" spans="1:9" x14ac:dyDescent="0.25">
      <c r="A53" s="71" t="s">
        <v>36</v>
      </c>
      <c r="B53" s="72"/>
      <c r="C53" s="117" t="s">
        <v>46</v>
      </c>
      <c r="D53" s="118"/>
    </row>
    <row r="54" spans="1:9" ht="15.75" thickBot="1" x14ac:dyDescent="0.3">
      <c r="A54" s="73" t="s">
        <v>37</v>
      </c>
      <c r="B54" s="74"/>
      <c r="C54" s="119"/>
      <c r="D54" s="120"/>
    </row>
    <row r="55" spans="1:9" x14ac:dyDescent="0.25">
      <c r="A55" s="79" t="s">
        <v>21</v>
      </c>
      <c r="B55" s="80"/>
      <c r="C55" s="115"/>
      <c r="D55" s="116"/>
      <c r="F55" s="53" t="b">
        <f>IF(OR(C55="&lt; 50",C55="50 - 300",C55="300 - 1000",C55="1000 - 5000",C55="5000 - 10000",C55="&gt; 10000"),TRUE,FALSE)</f>
        <v>0</v>
      </c>
      <c r="H55" s="55">
        <f>COUNTIF(C55,"")</f>
        <v>1</v>
      </c>
    </row>
    <row r="56" spans="1:9" x14ac:dyDescent="0.25">
      <c r="A56" s="83" t="s">
        <v>22</v>
      </c>
      <c r="B56" s="84"/>
      <c r="C56" s="98"/>
      <c r="D56" s="112"/>
      <c r="F56" s="53" t="b">
        <f t="shared" ref="F56:F61" si="4">IF(OR(C56="&lt; 50",C56="50 - 300",C56="300 - 1000",C56="1000 - 5000",C56="5000 - 10000",C56="&gt; 10000"),TRUE,FALSE)</f>
        <v>0</v>
      </c>
      <c r="H56" s="55">
        <f t="shared" ref="H56:H60" si="5">COUNTIF(C56,"")</f>
        <v>1</v>
      </c>
    </row>
    <row r="57" spans="1:9" x14ac:dyDescent="0.25">
      <c r="A57" s="83" t="s">
        <v>23</v>
      </c>
      <c r="B57" s="84"/>
      <c r="C57" s="98"/>
      <c r="D57" s="112"/>
      <c r="F57" s="53" t="b">
        <f t="shared" si="4"/>
        <v>0</v>
      </c>
      <c r="H57" s="55">
        <f t="shared" si="5"/>
        <v>1</v>
      </c>
    </row>
    <row r="58" spans="1:9" x14ac:dyDescent="0.25">
      <c r="A58" s="83" t="s">
        <v>24</v>
      </c>
      <c r="B58" s="84"/>
      <c r="C58" s="98"/>
      <c r="D58" s="112"/>
      <c r="F58" s="53" t="b">
        <f t="shared" si="4"/>
        <v>0</v>
      </c>
      <c r="H58" s="55">
        <f t="shared" si="5"/>
        <v>1</v>
      </c>
    </row>
    <row r="59" spans="1:9" x14ac:dyDescent="0.25">
      <c r="A59" s="83" t="s">
        <v>25</v>
      </c>
      <c r="B59" s="84"/>
      <c r="C59" s="98"/>
      <c r="D59" s="112"/>
      <c r="F59" s="53" t="b">
        <f t="shared" si="4"/>
        <v>0</v>
      </c>
      <c r="H59" s="55">
        <f t="shared" si="5"/>
        <v>1</v>
      </c>
    </row>
    <row r="60" spans="1:9" x14ac:dyDescent="0.25">
      <c r="A60" s="83" t="s">
        <v>26</v>
      </c>
      <c r="B60" s="84"/>
      <c r="C60" s="98"/>
      <c r="D60" s="112"/>
      <c r="F60" s="53" t="b">
        <f t="shared" si="4"/>
        <v>0</v>
      </c>
      <c r="H60" s="55">
        <f t="shared" si="5"/>
        <v>1</v>
      </c>
    </row>
    <row r="61" spans="1:9" ht="15.75" thickBot="1" x14ac:dyDescent="0.3">
      <c r="A61" s="81" t="s">
        <v>27</v>
      </c>
      <c r="B61" s="82"/>
      <c r="C61" s="77"/>
      <c r="D61" s="78"/>
      <c r="F61" s="53" t="b">
        <f t="shared" si="4"/>
        <v>0</v>
      </c>
      <c r="H61" s="55">
        <f>COUNTIF(C61,"")</f>
        <v>1</v>
      </c>
    </row>
    <row r="62" spans="1:9" ht="15.75" thickBot="1" x14ac:dyDescent="0.3">
      <c r="A62" s="34"/>
      <c r="B62" s="34"/>
      <c r="C62" s="18"/>
      <c r="D62" s="18"/>
    </row>
    <row r="63" spans="1:9" ht="28.15" customHeight="1" thickBot="1" x14ac:dyDescent="0.3">
      <c r="A63" s="64" t="s">
        <v>38</v>
      </c>
      <c r="B63" s="65"/>
      <c r="C63" s="65"/>
      <c r="D63" s="66"/>
    </row>
    <row r="64" spans="1:9" ht="50.1" customHeight="1" x14ac:dyDescent="0.25">
      <c r="A64" s="107" t="s">
        <v>126</v>
      </c>
      <c r="B64" s="108"/>
      <c r="C64" s="75"/>
      <c r="D64" s="76"/>
      <c r="F64" s="53" t="b">
        <f>ISNUMBER(C64)</f>
        <v>0</v>
      </c>
      <c r="G64" s="53" t="b">
        <f>IF(AND(C64&gt;0,OR(B65=1,B66=1,B67=1,B68=1,B69=1,B70=1,B71=1),OR(B72=1,B73=1,B74=1,B75=1,B76=1,B77=1),OR(C78="Yes",C78="No")),TRUE,IF(C64=0,TRUE,FALSE))</f>
        <v>1</v>
      </c>
      <c r="H64" s="55">
        <f>COUNTIF(C64,"")</f>
        <v>1</v>
      </c>
    </row>
    <row r="65" spans="1:8" ht="14.25" customHeight="1" x14ac:dyDescent="0.25">
      <c r="A65" s="102" t="s">
        <v>41</v>
      </c>
      <c r="B65" s="35"/>
      <c r="C65" s="67" t="s">
        <v>13</v>
      </c>
      <c r="D65" s="68"/>
      <c r="F65" s="53" t="b">
        <f>IF(OR(B65="", B65=1,B65=2,B65=3),TRUE,FALSE)</f>
        <v>1</v>
      </c>
      <c r="H65" s="55">
        <f>COUNTIF(B65,"")</f>
        <v>1</v>
      </c>
    </row>
    <row r="66" spans="1:8" x14ac:dyDescent="0.25">
      <c r="A66" s="102"/>
      <c r="B66" s="35"/>
      <c r="C66" s="67" t="s">
        <v>14</v>
      </c>
      <c r="D66" s="68"/>
      <c r="F66" s="53" t="b">
        <f>IF(OR(B66="", B66=1,B66=2,B66=3),TRUE,FALSE)</f>
        <v>1</v>
      </c>
      <c r="H66" s="55">
        <f t="shared" ref="H66:H77" si="6">COUNTIF(B66,"")</f>
        <v>1</v>
      </c>
    </row>
    <row r="67" spans="1:8" x14ac:dyDescent="0.25">
      <c r="A67" s="102"/>
      <c r="B67" s="35"/>
      <c r="C67" s="67" t="s">
        <v>15</v>
      </c>
      <c r="D67" s="68"/>
      <c r="F67" s="53" t="b">
        <f t="shared" ref="F67:F77" si="7">IF(OR(B67="", B67=1,B67=2,B67=3),TRUE,FALSE)</f>
        <v>1</v>
      </c>
      <c r="H67" s="55">
        <f>COUNTIF(B67,"")</f>
        <v>1</v>
      </c>
    </row>
    <row r="68" spans="1:8" x14ac:dyDescent="0.25">
      <c r="A68" s="102"/>
      <c r="B68" s="35"/>
      <c r="C68" s="67" t="s">
        <v>19</v>
      </c>
      <c r="D68" s="68"/>
      <c r="F68" s="53" t="b">
        <f t="shared" si="7"/>
        <v>1</v>
      </c>
      <c r="H68" s="55">
        <f t="shared" si="6"/>
        <v>1</v>
      </c>
    </row>
    <row r="69" spans="1:8" x14ac:dyDescent="0.25">
      <c r="A69" s="102"/>
      <c r="B69" s="35"/>
      <c r="C69" s="67" t="s">
        <v>16</v>
      </c>
      <c r="D69" s="68"/>
      <c r="F69" s="53" t="b">
        <f t="shared" si="7"/>
        <v>1</v>
      </c>
      <c r="H69" s="55">
        <f t="shared" si="6"/>
        <v>1</v>
      </c>
    </row>
    <row r="70" spans="1:8" x14ac:dyDescent="0.25">
      <c r="A70" s="102"/>
      <c r="B70" s="35"/>
      <c r="C70" s="67" t="s">
        <v>17</v>
      </c>
      <c r="D70" s="68"/>
      <c r="F70" s="53" t="b">
        <f t="shared" si="7"/>
        <v>1</v>
      </c>
      <c r="H70" s="55">
        <f t="shared" si="6"/>
        <v>1</v>
      </c>
    </row>
    <row r="71" spans="1:8" x14ac:dyDescent="0.25">
      <c r="A71" s="102"/>
      <c r="B71" s="35"/>
      <c r="C71" s="67" t="s">
        <v>18</v>
      </c>
      <c r="D71" s="68"/>
      <c r="F71" s="53" t="b">
        <f t="shared" si="7"/>
        <v>1</v>
      </c>
      <c r="H71" s="55">
        <f t="shared" si="6"/>
        <v>1</v>
      </c>
    </row>
    <row r="72" spans="1:8" ht="27" customHeight="1" x14ac:dyDescent="0.25">
      <c r="A72" s="102" t="s">
        <v>42</v>
      </c>
      <c r="B72" s="35"/>
      <c r="C72" s="67" t="s">
        <v>47</v>
      </c>
      <c r="D72" s="68"/>
      <c r="F72" s="53" t="b">
        <f t="shared" si="7"/>
        <v>1</v>
      </c>
      <c r="H72" s="55">
        <f t="shared" si="6"/>
        <v>1</v>
      </c>
    </row>
    <row r="73" spans="1:8" ht="40.5" customHeight="1" x14ac:dyDescent="0.25">
      <c r="A73" s="102"/>
      <c r="B73" s="35"/>
      <c r="C73" s="67" t="s">
        <v>48</v>
      </c>
      <c r="D73" s="68"/>
      <c r="F73" s="53" t="b">
        <f t="shared" si="7"/>
        <v>1</v>
      </c>
      <c r="H73" s="55">
        <f t="shared" si="6"/>
        <v>1</v>
      </c>
    </row>
    <row r="74" spans="1:8" ht="27" customHeight="1" x14ac:dyDescent="0.25">
      <c r="A74" s="102"/>
      <c r="B74" s="35"/>
      <c r="C74" s="67" t="s">
        <v>49</v>
      </c>
      <c r="D74" s="68"/>
      <c r="F74" s="53" t="b">
        <f t="shared" si="7"/>
        <v>1</v>
      </c>
      <c r="H74" s="55">
        <f t="shared" si="6"/>
        <v>1</v>
      </c>
    </row>
    <row r="75" spans="1:8" ht="54" customHeight="1" x14ac:dyDescent="0.25">
      <c r="A75" s="102"/>
      <c r="B75" s="35"/>
      <c r="C75" s="67" t="s">
        <v>50</v>
      </c>
      <c r="D75" s="68"/>
      <c r="F75" s="53" t="b">
        <f t="shared" si="7"/>
        <v>1</v>
      </c>
      <c r="H75" s="55">
        <f t="shared" si="6"/>
        <v>1</v>
      </c>
    </row>
    <row r="76" spans="1:8" ht="40.5" customHeight="1" x14ac:dyDescent="0.25">
      <c r="A76" s="102"/>
      <c r="B76" s="35"/>
      <c r="C76" s="67" t="s">
        <v>56</v>
      </c>
      <c r="D76" s="68"/>
      <c r="F76" s="53" t="b">
        <f t="shared" si="7"/>
        <v>1</v>
      </c>
      <c r="H76" s="55">
        <f t="shared" si="6"/>
        <v>1</v>
      </c>
    </row>
    <row r="77" spans="1:8" x14ac:dyDescent="0.25">
      <c r="A77" s="102"/>
      <c r="B77" s="35"/>
      <c r="C77" s="67" t="s">
        <v>51</v>
      </c>
      <c r="D77" s="68"/>
      <c r="F77" s="53" t="b">
        <f t="shared" si="7"/>
        <v>1</v>
      </c>
      <c r="H77" s="55">
        <f t="shared" si="6"/>
        <v>1</v>
      </c>
    </row>
    <row r="78" spans="1:8" ht="49.9" customHeight="1" x14ac:dyDescent="0.25">
      <c r="A78" s="102" t="s">
        <v>43</v>
      </c>
      <c r="B78" s="67"/>
      <c r="C78" s="113"/>
      <c r="D78" s="114"/>
      <c r="F78" s="53" t="b">
        <f>IF(OR(C78="Yes",C78="No",C78=""),TRUE,FALSE)</f>
        <v>1</v>
      </c>
      <c r="H78" s="55">
        <f>COUNTIF(C78,"")</f>
        <v>1</v>
      </c>
    </row>
    <row r="79" spans="1:8" ht="49.9" customHeight="1" thickBot="1" x14ac:dyDescent="0.3">
      <c r="A79" s="69" t="s">
        <v>127</v>
      </c>
      <c r="B79" s="70"/>
      <c r="C79" s="62"/>
      <c r="D79" s="63"/>
      <c r="F79" s="53" t="b">
        <f>IF(OR(C79="English",C79="The language(s) of the home Member State",C79="Any of the two options above at the clients' discretion (i.e. complaints may be filled either in English or in the language(s) of the home member state",C79="other",C79=""),TRUE,FALSE)</f>
        <v>1</v>
      </c>
      <c r="G79" s="53" t="b">
        <f>IF(AND(C78="No",C79=""),FALSE,TRUE)</f>
        <v>1</v>
      </c>
      <c r="H79" s="55">
        <f>COUNTIF(C79,"")</f>
        <v>1</v>
      </c>
    </row>
    <row r="81" spans="2:9" x14ac:dyDescent="0.25">
      <c r="B81" s="16" t="s">
        <v>88</v>
      </c>
      <c r="H81" s="55">
        <f>SUM(H6:H79)</f>
        <v>37</v>
      </c>
      <c r="I81" s="55">
        <f>SUM(I6:I79)</f>
        <v>28</v>
      </c>
    </row>
    <row r="82" spans="2:9" x14ac:dyDescent="0.25">
      <c r="B82" s="46" t="b">
        <f>IF(H82=65,TRUE,IF(OR(ISBLANK(B6),ISBLANK(B7),ISBLANK(B13),ISBLANK(B23),ISBLANK(B30),ISBLANK(B37),ISBLANK(B44),ISBLANK(C23),ISBLANK(C24),ISBLANK(C25),ISBLANK(C26),ISBLANK(C27),ISBLANK(C28),ISBLANK(C29),ISBLANK(C30),ISBLANK(C31),ISBLANK(C32),ISBLANK(C33),ISBLANK(C34),ISBLANK(C35),ISBLANK(C36),ISBLANK(C37),ISBLANK(C38),ISBLANK(C39),ISBLANK(C40),ISBLANK(C41),ISBLANK(C42),ISBLANK(C43),ISBLANK(C44),ISBLANK(C45),ISBLANK(C46),ISBLANK(C47),ISBLANK(C48),ISBLANK(C49),ISBLANK(C50),ISBLANK(C55),ISBLANK(C56),ISBLANK(C57),ISBLANK(C58),ISBLANK(C59),ISBLANK(C60),ISBLANK(C61),ISBLANK(C64),F3=FALSE,G3=FALSE),FALSE,TRUE))</f>
        <v>1</v>
      </c>
      <c r="H82" s="56">
        <f>H81+I81</f>
        <v>65</v>
      </c>
    </row>
  </sheetData>
  <sheetProtection algorithmName="SHA-512" hashValue="rhDoJ4EktZUjHgBZvJ03FOLDS758Ti+SnyA4PnGZKWoYiteXm5b07dKd9+OxugA7+MDuqkHM8zzuVpzZPCMqMA==" saltValue="HA14O3Dd4uVo0IJ7B5QGlA==" spinCount="100000" sheet="1" objects="1" scenarios="1"/>
  <mergeCells count="65">
    <mergeCell ref="A78:B78"/>
    <mergeCell ref="C78:D78"/>
    <mergeCell ref="A79:B79"/>
    <mergeCell ref="C79:D79"/>
    <mergeCell ref="C69:D69"/>
    <mergeCell ref="C70:D70"/>
    <mergeCell ref="C71:D71"/>
    <mergeCell ref="A72:A77"/>
    <mergeCell ref="C72:D72"/>
    <mergeCell ref="C73:D73"/>
    <mergeCell ref="C74:D74"/>
    <mergeCell ref="C75:D75"/>
    <mergeCell ref="C76:D76"/>
    <mergeCell ref="C77:D77"/>
    <mergeCell ref="A65:A71"/>
    <mergeCell ref="C65:D65"/>
    <mergeCell ref="C66:D66"/>
    <mergeCell ref="C67:D67"/>
    <mergeCell ref="C68:D68"/>
    <mergeCell ref="A58:B58"/>
    <mergeCell ref="C58:D58"/>
    <mergeCell ref="A59:B59"/>
    <mergeCell ref="C59:D59"/>
    <mergeCell ref="A60:B60"/>
    <mergeCell ref="C60:D60"/>
    <mergeCell ref="A61:B61"/>
    <mergeCell ref="C61:D61"/>
    <mergeCell ref="A63:D63"/>
    <mergeCell ref="A64:B64"/>
    <mergeCell ref="C64:D64"/>
    <mergeCell ref="A55:B55"/>
    <mergeCell ref="C55:D55"/>
    <mergeCell ref="A56:B56"/>
    <mergeCell ref="C56:D56"/>
    <mergeCell ref="A57:B57"/>
    <mergeCell ref="C57:D57"/>
    <mergeCell ref="A53:B53"/>
    <mergeCell ref="C53:D54"/>
    <mergeCell ref="A54:B54"/>
    <mergeCell ref="A21:D21"/>
    <mergeCell ref="C22:D22"/>
    <mergeCell ref="A23:A29"/>
    <mergeCell ref="B23:B29"/>
    <mergeCell ref="A30:A36"/>
    <mergeCell ref="B30:B36"/>
    <mergeCell ref="A37:A43"/>
    <mergeCell ref="B37:B43"/>
    <mergeCell ref="A44:A50"/>
    <mergeCell ref="B44:B50"/>
    <mergeCell ref="A52:D52"/>
    <mergeCell ref="B13:D13"/>
    <mergeCell ref="A14:A19"/>
    <mergeCell ref="B14:D14"/>
    <mergeCell ref="B15:D15"/>
    <mergeCell ref="B16:D16"/>
    <mergeCell ref="B17:D17"/>
    <mergeCell ref="B18:D18"/>
    <mergeCell ref="B19:D19"/>
    <mergeCell ref="A1:D1"/>
    <mergeCell ref="A12:D12"/>
    <mergeCell ref="B3:D3"/>
    <mergeCell ref="A5:B5"/>
    <mergeCell ref="B6:D6"/>
    <mergeCell ref="B7:D7"/>
    <mergeCell ref="B8:D8"/>
  </mergeCells>
  <conditionalFormatting sqref="B82">
    <cfRule type="cellIs" dxfId="94" priority="1" operator="equal">
      <formula>TRUE</formula>
    </cfRule>
    <cfRule type="cellIs" dxfId="93" priority="2" operator="equal">
      <formula>"TRUE"</formula>
    </cfRule>
    <cfRule type="cellIs" dxfId="92" priority="3" operator="equal">
      <formula>"FALSE"</formula>
    </cfRule>
  </conditionalFormatting>
  <dataValidations count="8">
    <dataValidation type="list" allowBlank="1" showInputMessage="1" showErrorMessage="1" sqref="B23 B44 B37 B30 C55:C61">
      <formula1>"&lt; 50, 50 - 300, 300 - 1000, 1000 - 5000, 5000 - 10000, &gt; 10000"</formula1>
    </dataValidation>
    <dataValidation type="list" allowBlank="1" showInputMessage="1" showErrorMessage="1" sqref="B7:D8 B13:D13 C78">
      <formula1>"Yes, No"</formula1>
    </dataValidation>
    <dataValidation type="list" allowBlank="1" showInputMessage="1" showErrorMessage="1" sqref="B14:D19">
      <formula1>"specific website, specific marketing material, use of the language of a host MS (if different from the one(s) from your home MS), telephone calls, tied agents in the host MS, roadshows"</formula1>
    </dataValidation>
    <dataValidation type="list" allowBlank="1" showInputMessage="1" showErrorMessage="1" sqref="C79">
      <formula1>"English, The language(s) of the home Member State, Any of the two options above at the clients' discretion (i.e. complaints may be filled either in English or in the language(s) of the home member state, other"</formula1>
    </dataValidation>
    <dataValidation type="list" allowBlank="1" showInputMessage="1" showErrorMessage="1" sqref="C23:C50">
      <formula1>"X, N/A"</formula1>
    </dataValidation>
    <dataValidation type="decimal" allowBlank="1" showInputMessage="1" showErrorMessage="1" sqref="B6:D6">
      <formula1>-9999999999999990000</formula1>
      <formula2>9999999999999990000</formula2>
    </dataValidation>
    <dataValidation type="whole" operator="greaterThanOrEqual" allowBlank="1" showInputMessage="1" showErrorMessage="1" sqref="C64:D64">
      <formula1>0</formula1>
    </dataValidation>
    <dataValidation type="whole" allowBlank="1" showInputMessage="1" showErrorMessage="1" sqref="B65:B77">
      <formula1>1</formula1>
      <formula2>3</formula2>
    </dataValidation>
  </dataValidations>
  <pageMargins left="0.7" right="0.7" top="0.75" bottom="0.75" header="0.3" footer="0.3"/>
  <pageSetup paperSize="9" scale="71" fitToHeight="0" orientation="portrait" horizontalDpi="300" verticalDpi="300" r:id="rId1"/>
  <rowBreaks count="1" manualBreakCount="1">
    <brk id="51" max="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82"/>
  <sheetViews>
    <sheetView zoomScaleNormal="100" zoomScaleSheetLayoutView="100" workbookViewId="0">
      <selection sqref="A1:D1"/>
    </sheetView>
  </sheetViews>
  <sheetFormatPr defaultRowHeight="15" x14ac:dyDescent="0.25"/>
  <cols>
    <col min="1" max="1" width="48.7109375" style="4" customWidth="1"/>
    <col min="2" max="4" width="25.5703125" style="4" customWidth="1"/>
    <col min="5" max="10" width="9.140625" style="53"/>
    <col min="11" max="16384" width="9.140625" style="4"/>
  </cols>
  <sheetData>
    <row r="1" spans="1:8" ht="16.5" thickBot="1" x14ac:dyDescent="0.3">
      <c r="A1" s="58" t="s">
        <v>44</v>
      </c>
      <c r="B1" s="121"/>
      <c r="C1" s="121"/>
      <c r="D1" s="59"/>
    </row>
    <row r="2" spans="1:8" ht="15.75" thickBot="1" x14ac:dyDescent="0.3">
      <c r="A2" s="18"/>
      <c r="B2" s="18"/>
      <c r="C2" s="18"/>
      <c r="D2" s="18"/>
    </row>
    <row r="3" spans="1:8" ht="15.75" thickBot="1" x14ac:dyDescent="0.3">
      <c r="A3" s="19" t="s">
        <v>31</v>
      </c>
      <c r="B3" s="132" t="s">
        <v>75</v>
      </c>
      <c r="C3" s="133"/>
      <c r="D3" s="134"/>
      <c r="F3" s="54" t="b">
        <f>IF(ISNA(MATCH(FALSE,F5:F79,0)),TRUE,FALSE)</f>
        <v>0</v>
      </c>
      <c r="G3" s="54" t="b">
        <f>IF(ISNA(MATCH(FALSE,G5:G79,0)),TRUE,FALSE)</f>
        <v>0</v>
      </c>
    </row>
    <row r="4" spans="1:8" ht="15.75" thickBot="1" x14ac:dyDescent="0.3">
      <c r="A4" s="18"/>
      <c r="B4" s="18"/>
      <c r="C4" s="18"/>
      <c r="D4" s="18"/>
    </row>
    <row r="5" spans="1:8" ht="30" customHeight="1" thickBot="1" x14ac:dyDescent="0.3">
      <c r="A5" s="87" t="s">
        <v>32</v>
      </c>
      <c r="B5" s="88"/>
      <c r="C5" s="20"/>
      <c r="D5" s="21"/>
    </row>
    <row r="6" spans="1:8" ht="51.95" customHeight="1" x14ac:dyDescent="0.25">
      <c r="A6" s="22" t="s">
        <v>52</v>
      </c>
      <c r="B6" s="135"/>
      <c r="C6" s="136"/>
      <c r="D6" s="137"/>
      <c r="F6" s="53" t="b">
        <f>ISNUMBER(B6)</f>
        <v>0</v>
      </c>
      <c r="H6" s="55">
        <f>COUNTIF(B6,"")</f>
        <v>1</v>
      </c>
    </row>
    <row r="7" spans="1:8" ht="51.95" customHeight="1" x14ac:dyDescent="0.25">
      <c r="A7" s="23" t="s">
        <v>54</v>
      </c>
      <c r="B7" s="122"/>
      <c r="C7" s="123"/>
      <c r="D7" s="124"/>
      <c r="F7" s="53" t="b">
        <f>IF(OR(B7="Yes",B7="No"),TRUE,FALSE)</f>
        <v>0</v>
      </c>
      <c r="H7" s="55">
        <f>COUNTIF(B7,"")</f>
        <v>1</v>
      </c>
    </row>
    <row r="8" spans="1:8" ht="79.150000000000006" customHeight="1" thickBot="1" x14ac:dyDescent="0.3">
      <c r="A8" s="24" t="s">
        <v>124</v>
      </c>
      <c r="B8" s="125"/>
      <c r="C8" s="126"/>
      <c r="D8" s="127"/>
      <c r="F8" s="53" t="b">
        <f>IF(OR(B8="Yes",B8="No",B8=""),TRUE,FALSE)</f>
        <v>1</v>
      </c>
      <c r="G8" s="53" t="b">
        <f>IF(AND(B7="Yes",OR(B8="Yes",B8="No")),TRUE,IF(B7="No",TRUE,FALSE))</f>
        <v>0</v>
      </c>
      <c r="H8" s="55">
        <f>COUNTIF(B8,"")</f>
        <v>1</v>
      </c>
    </row>
    <row r="9" spans="1:8" x14ac:dyDescent="0.25">
      <c r="A9" s="25" t="s">
        <v>39</v>
      </c>
      <c r="B9" s="18"/>
      <c r="C9" s="18"/>
      <c r="D9" s="18"/>
    </row>
    <row r="10" spans="1:8" x14ac:dyDescent="0.25">
      <c r="A10" s="26" t="s">
        <v>55</v>
      </c>
      <c r="B10" s="18"/>
      <c r="C10" s="18"/>
      <c r="D10" s="18"/>
    </row>
    <row r="11" spans="1:8" ht="15.75" thickBot="1" x14ac:dyDescent="0.3">
      <c r="A11" s="18"/>
      <c r="B11" s="18"/>
      <c r="C11" s="18"/>
      <c r="D11" s="18"/>
    </row>
    <row r="12" spans="1:8" ht="30" customHeight="1" thickBot="1" x14ac:dyDescent="0.3">
      <c r="A12" s="128" t="s">
        <v>10</v>
      </c>
      <c r="B12" s="129"/>
      <c r="C12" s="130"/>
      <c r="D12" s="131"/>
    </row>
    <row r="13" spans="1:8" ht="85.5" x14ac:dyDescent="0.25">
      <c r="A13" s="37" t="s">
        <v>53</v>
      </c>
      <c r="B13" s="92"/>
      <c r="C13" s="93"/>
      <c r="D13" s="94"/>
      <c r="F13" s="53" t="b">
        <f>IF(OR(B13="Yes",B13="No"),TRUE,FALSE)</f>
        <v>0</v>
      </c>
      <c r="H13" s="55">
        <f>COUNTIF(B13,"")</f>
        <v>1</v>
      </c>
    </row>
    <row r="14" spans="1:8" ht="15" customHeight="1" x14ac:dyDescent="0.25">
      <c r="A14" s="102" t="s">
        <v>125</v>
      </c>
      <c r="B14" s="103"/>
      <c r="C14" s="104"/>
      <c r="D14" s="105"/>
      <c r="F14" s="53" t="b">
        <f>IF(OR(B14="specific website",B14="specific marketing material",B14="use of the language of a host MS (if different from the one(s) from your home MS)",B14="telephone calls",B14="tied agents in the host MS",B14="roadshows",B14=""),TRUE,FALSE)</f>
        <v>1</v>
      </c>
      <c r="H14" s="55">
        <f>COUNTIF(B14,"")</f>
        <v>1</v>
      </c>
    </row>
    <row r="15" spans="1:8" x14ac:dyDescent="0.25">
      <c r="A15" s="102"/>
      <c r="B15" s="103"/>
      <c r="C15" s="104"/>
      <c r="D15" s="105"/>
      <c r="F15" s="53" t="b">
        <f t="shared" ref="F15:F19" si="0">IF(OR(B15="specific website",B15="specific marketing material",B15="use of the language of a host MS (if different from the one(s) from your home MS)",B15="telephone calls",B15="tied agents in the host MS",B15="roadshows",B15=""),TRUE,FALSE)</f>
        <v>1</v>
      </c>
      <c r="H15" s="55">
        <f>COUNTIF(B15,"")</f>
        <v>1</v>
      </c>
    </row>
    <row r="16" spans="1:8" x14ac:dyDescent="0.25">
      <c r="A16" s="102"/>
      <c r="B16" s="103"/>
      <c r="C16" s="104"/>
      <c r="D16" s="105"/>
      <c r="F16" s="53" t="b">
        <f t="shared" si="0"/>
        <v>1</v>
      </c>
      <c r="H16" s="55">
        <f t="shared" ref="H16:H19" si="1">COUNTIF(B16,"")</f>
        <v>1</v>
      </c>
    </row>
    <row r="17" spans="1:9" x14ac:dyDescent="0.25">
      <c r="A17" s="102"/>
      <c r="B17" s="103"/>
      <c r="C17" s="104"/>
      <c r="D17" s="105"/>
      <c r="F17" s="53" t="b">
        <f t="shared" si="0"/>
        <v>1</v>
      </c>
      <c r="H17" s="55">
        <f t="shared" si="1"/>
        <v>1</v>
      </c>
    </row>
    <row r="18" spans="1:9" x14ac:dyDescent="0.25">
      <c r="A18" s="102"/>
      <c r="B18" s="103"/>
      <c r="C18" s="104"/>
      <c r="D18" s="105"/>
      <c r="F18" s="53" t="b">
        <f t="shared" si="0"/>
        <v>1</v>
      </c>
      <c r="H18" s="55">
        <f t="shared" si="1"/>
        <v>1</v>
      </c>
    </row>
    <row r="19" spans="1:9" ht="15.75" thickBot="1" x14ac:dyDescent="0.3">
      <c r="A19" s="69"/>
      <c r="B19" s="95"/>
      <c r="C19" s="96"/>
      <c r="D19" s="97"/>
      <c r="F19" s="53" t="b">
        <f t="shared" si="0"/>
        <v>1</v>
      </c>
      <c r="G19" s="53" t="b">
        <f>IF(AND(B13="Yes",B14="",B15="",B16="",B17="",B18="",B19=""),FALSE,TRUE)</f>
        <v>1</v>
      </c>
      <c r="H19" s="55">
        <f t="shared" si="1"/>
        <v>1</v>
      </c>
    </row>
    <row r="20" spans="1:9" ht="15.75" thickBot="1" x14ac:dyDescent="0.3">
      <c r="A20" s="18"/>
      <c r="B20" s="18"/>
      <c r="C20" s="18"/>
      <c r="D20" s="18"/>
    </row>
    <row r="21" spans="1:9" ht="27" customHeight="1" thickBot="1" x14ac:dyDescent="0.3">
      <c r="A21" s="87" t="s">
        <v>33</v>
      </c>
      <c r="B21" s="88"/>
      <c r="C21" s="89"/>
      <c r="D21" s="90"/>
    </row>
    <row r="22" spans="1:9" ht="27" customHeight="1" thickBot="1" x14ac:dyDescent="0.3">
      <c r="A22" s="28" t="s">
        <v>34</v>
      </c>
      <c r="B22" s="29" t="s">
        <v>45</v>
      </c>
      <c r="C22" s="99" t="s">
        <v>11</v>
      </c>
      <c r="D22" s="100"/>
    </row>
    <row r="23" spans="1:9" x14ac:dyDescent="0.25">
      <c r="A23" s="91" t="s">
        <v>12</v>
      </c>
      <c r="B23" s="101"/>
      <c r="C23" s="38"/>
      <c r="D23" s="30" t="s">
        <v>13</v>
      </c>
      <c r="F23" s="53" t="b">
        <f>IF(OR(B23="&lt; 50",B23="50 - 300",B23="300 - 1000",B23="1000 - 5000",B23="5000 - 10000",B23="&gt; 10000"),TRUE,FALSE)</f>
        <v>0</v>
      </c>
      <c r="G23" s="53" t="b">
        <f>IF(OR(C23="X",C23="N/A"),TRUE,FALSE)</f>
        <v>0</v>
      </c>
      <c r="H23" s="55">
        <f>COUNTIF(B23,"")</f>
        <v>1</v>
      </c>
      <c r="I23" s="55">
        <f>COUNTIF(C23,"")</f>
        <v>1</v>
      </c>
    </row>
    <row r="24" spans="1:9" x14ac:dyDescent="0.25">
      <c r="A24" s="86"/>
      <c r="B24" s="98"/>
      <c r="C24" s="39"/>
      <c r="D24" s="36" t="s">
        <v>14</v>
      </c>
      <c r="G24" s="53" t="b">
        <f t="shared" ref="G24:G50" si="2">IF(OR(C24="X",C24="N/A"),TRUE,FALSE)</f>
        <v>0</v>
      </c>
      <c r="I24" s="55">
        <f t="shared" ref="I24:I50" si="3">COUNTIF(C24,"")</f>
        <v>1</v>
      </c>
    </row>
    <row r="25" spans="1:9" x14ac:dyDescent="0.25">
      <c r="A25" s="86"/>
      <c r="B25" s="98"/>
      <c r="C25" s="39"/>
      <c r="D25" s="36" t="s">
        <v>15</v>
      </c>
      <c r="G25" s="53" t="b">
        <f t="shared" si="2"/>
        <v>0</v>
      </c>
      <c r="I25" s="55">
        <f t="shared" si="3"/>
        <v>1</v>
      </c>
    </row>
    <row r="26" spans="1:9" ht="14.25" customHeight="1" x14ac:dyDescent="0.25">
      <c r="A26" s="86"/>
      <c r="B26" s="98"/>
      <c r="C26" s="39"/>
      <c r="D26" s="36" t="s">
        <v>19</v>
      </c>
      <c r="G26" s="53" t="b">
        <f t="shared" si="2"/>
        <v>0</v>
      </c>
      <c r="I26" s="55">
        <f t="shared" si="3"/>
        <v>1</v>
      </c>
    </row>
    <row r="27" spans="1:9" x14ac:dyDescent="0.25">
      <c r="A27" s="86"/>
      <c r="B27" s="98"/>
      <c r="C27" s="39"/>
      <c r="D27" s="36" t="s">
        <v>16</v>
      </c>
      <c r="G27" s="53" t="b">
        <f t="shared" si="2"/>
        <v>0</v>
      </c>
      <c r="I27" s="55">
        <f>COUNTIF(C27,"")</f>
        <v>1</v>
      </c>
    </row>
    <row r="28" spans="1:9" x14ac:dyDescent="0.25">
      <c r="A28" s="86"/>
      <c r="B28" s="98"/>
      <c r="C28" s="39"/>
      <c r="D28" s="36" t="s">
        <v>17</v>
      </c>
      <c r="G28" s="53" t="b">
        <f t="shared" si="2"/>
        <v>0</v>
      </c>
      <c r="I28" s="55">
        <f t="shared" si="3"/>
        <v>1</v>
      </c>
    </row>
    <row r="29" spans="1:9" x14ac:dyDescent="0.25">
      <c r="A29" s="86"/>
      <c r="B29" s="98"/>
      <c r="C29" s="39"/>
      <c r="D29" s="36" t="s">
        <v>18</v>
      </c>
      <c r="G29" s="53" t="b">
        <f t="shared" si="2"/>
        <v>0</v>
      </c>
      <c r="I29" s="55">
        <f t="shared" si="3"/>
        <v>1</v>
      </c>
    </row>
    <row r="30" spans="1:9" x14ac:dyDescent="0.25">
      <c r="A30" s="85" t="s">
        <v>9</v>
      </c>
      <c r="B30" s="98"/>
      <c r="C30" s="39"/>
      <c r="D30" s="36" t="s">
        <v>13</v>
      </c>
      <c r="F30" s="53" t="b">
        <f>IF(OR(B30="&lt; 50",B30="50 - 300",B30="300 - 1000",B30="1000 - 5000",B30="5000 - 10000",B30="&gt; 10000"),TRUE,FALSE)</f>
        <v>0</v>
      </c>
      <c r="G30" s="53" t="b">
        <f t="shared" si="2"/>
        <v>0</v>
      </c>
      <c r="H30" s="55">
        <f>COUNTIF(B30,"")</f>
        <v>1</v>
      </c>
      <c r="I30" s="55">
        <f t="shared" si="3"/>
        <v>1</v>
      </c>
    </row>
    <row r="31" spans="1:9" x14ac:dyDescent="0.25">
      <c r="A31" s="86"/>
      <c r="B31" s="98"/>
      <c r="C31" s="39"/>
      <c r="D31" s="36" t="s">
        <v>14</v>
      </c>
      <c r="G31" s="53" t="b">
        <f t="shared" si="2"/>
        <v>0</v>
      </c>
      <c r="I31" s="55">
        <f t="shared" si="3"/>
        <v>1</v>
      </c>
    </row>
    <row r="32" spans="1:9" x14ac:dyDescent="0.25">
      <c r="A32" s="86"/>
      <c r="B32" s="98"/>
      <c r="C32" s="39"/>
      <c r="D32" s="36" t="s">
        <v>15</v>
      </c>
      <c r="G32" s="53" t="b">
        <f t="shared" si="2"/>
        <v>0</v>
      </c>
      <c r="I32" s="55">
        <f t="shared" si="3"/>
        <v>1</v>
      </c>
    </row>
    <row r="33" spans="1:9" ht="14.25" customHeight="1" x14ac:dyDescent="0.25">
      <c r="A33" s="86"/>
      <c r="B33" s="98"/>
      <c r="C33" s="39"/>
      <c r="D33" s="36" t="s">
        <v>19</v>
      </c>
      <c r="G33" s="53" t="b">
        <f t="shared" si="2"/>
        <v>0</v>
      </c>
      <c r="I33" s="55">
        <f t="shared" si="3"/>
        <v>1</v>
      </c>
    </row>
    <row r="34" spans="1:9" x14ac:dyDescent="0.25">
      <c r="A34" s="86"/>
      <c r="B34" s="98"/>
      <c r="C34" s="39"/>
      <c r="D34" s="36" t="s">
        <v>16</v>
      </c>
      <c r="G34" s="53" t="b">
        <f t="shared" si="2"/>
        <v>0</v>
      </c>
      <c r="I34" s="55">
        <f t="shared" si="3"/>
        <v>1</v>
      </c>
    </row>
    <row r="35" spans="1:9" x14ac:dyDescent="0.25">
      <c r="A35" s="86"/>
      <c r="B35" s="98"/>
      <c r="C35" s="39"/>
      <c r="D35" s="36" t="s">
        <v>17</v>
      </c>
      <c r="G35" s="53" t="b">
        <f t="shared" si="2"/>
        <v>0</v>
      </c>
      <c r="I35" s="55">
        <f>COUNTIF(C35,"")</f>
        <v>1</v>
      </c>
    </row>
    <row r="36" spans="1:9" x14ac:dyDescent="0.25">
      <c r="A36" s="86"/>
      <c r="B36" s="98"/>
      <c r="C36" s="39"/>
      <c r="D36" s="36" t="s">
        <v>18</v>
      </c>
      <c r="G36" s="53" t="b">
        <f t="shared" si="2"/>
        <v>0</v>
      </c>
      <c r="I36" s="55">
        <f t="shared" si="3"/>
        <v>1</v>
      </c>
    </row>
    <row r="37" spans="1:9" x14ac:dyDescent="0.25">
      <c r="A37" s="85" t="s">
        <v>8</v>
      </c>
      <c r="B37" s="98"/>
      <c r="C37" s="39"/>
      <c r="D37" s="36" t="s">
        <v>13</v>
      </c>
      <c r="F37" s="53" t="b">
        <f>IF(OR(B37="&lt; 50",B37="50 - 300",B37="300 - 1000",B37="1000 - 5000",B37="5000 - 10000",B37="&gt; 10000"),TRUE,FALSE)</f>
        <v>0</v>
      </c>
      <c r="G37" s="53" t="b">
        <f t="shared" si="2"/>
        <v>0</v>
      </c>
      <c r="H37" s="55">
        <f>COUNTIF(B37,"")</f>
        <v>1</v>
      </c>
      <c r="I37" s="55">
        <f t="shared" si="3"/>
        <v>1</v>
      </c>
    </row>
    <row r="38" spans="1:9" x14ac:dyDescent="0.25">
      <c r="A38" s="86"/>
      <c r="B38" s="98"/>
      <c r="C38" s="39"/>
      <c r="D38" s="36" t="s">
        <v>14</v>
      </c>
      <c r="G38" s="53" t="b">
        <f t="shared" si="2"/>
        <v>0</v>
      </c>
      <c r="I38" s="55">
        <f t="shared" si="3"/>
        <v>1</v>
      </c>
    </row>
    <row r="39" spans="1:9" x14ac:dyDescent="0.25">
      <c r="A39" s="86"/>
      <c r="B39" s="98"/>
      <c r="C39" s="39"/>
      <c r="D39" s="36" t="s">
        <v>15</v>
      </c>
      <c r="G39" s="53" t="b">
        <f t="shared" si="2"/>
        <v>0</v>
      </c>
      <c r="I39" s="55">
        <f t="shared" si="3"/>
        <v>1</v>
      </c>
    </row>
    <row r="40" spans="1:9" ht="14.25" customHeight="1" x14ac:dyDescent="0.25">
      <c r="A40" s="86"/>
      <c r="B40" s="98"/>
      <c r="C40" s="39"/>
      <c r="D40" s="36" t="s">
        <v>19</v>
      </c>
      <c r="G40" s="53" t="b">
        <f t="shared" si="2"/>
        <v>0</v>
      </c>
      <c r="I40" s="55">
        <f t="shared" si="3"/>
        <v>1</v>
      </c>
    </row>
    <row r="41" spans="1:9" x14ac:dyDescent="0.25">
      <c r="A41" s="86"/>
      <c r="B41" s="98"/>
      <c r="C41" s="39"/>
      <c r="D41" s="36" t="s">
        <v>16</v>
      </c>
      <c r="G41" s="53" t="b">
        <f t="shared" si="2"/>
        <v>0</v>
      </c>
      <c r="I41" s="55">
        <f>COUNTIF(C41,"")</f>
        <v>1</v>
      </c>
    </row>
    <row r="42" spans="1:9" x14ac:dyDescent="0.25">
      <c r="A42" s="86"/>
      <c r="B42" s="98"/>
      <c r="C42" s="39"/>
      <c r="D42" s="36" t="s">
        <v>17</v>
      </c>
      <c r="G42" s="53" t="b">
        <f t="shared" si="2"/>
        <v>0</v>
      </c>
      <c r="I42" s="55">
        <f t="shared" si="3"/>
        <v>1</v>
      </c>
    </row>
    <row r="43" spans="1:9" x14ac:dyDescent="0.25">
      <c r="A43" s="86"/>
      <c r="B43" s="98"/>
      <c r="C43" s="39"/>
      <c r="D43" s="36" t="s">
        <v>18</v>
      </c>
      <c r="G43" s="53" t="b">
        <f t="shared" si="2"/>
        <v>0</v>
      </c>
      <c r="I43" s="55">
        <f t="shared" si="3"/>
        <v>1</v>
      </c>
    </row>
    <row r="44" spans="1:9" x14ac:dyDescent="0.25">
      <c r="A44" s="85" t="s">
        <v>20</v>
      </c>
      <c r="B44" s="98"/>
      <c r="C44" s="39"/>
      <c r="D44" s="36" t="s">
        <v>13</v>
      </c>
      <c r="F44" s="53" t="b">
        <f>IF(OR(B44="&lt; 50",B44="50 - 300",B44="300 - 1000",B44="1000 - 5000",B44="5000 - 10000",B44="&gt; 10000"),TRUE,FALSE)</f>
        <v>0</v>
      </c>
      <c r="G44" s="53" t="b">
        <f t="shared" si="2"/>
        <v>0</v>
      </c>
      <c r="H44" s="55">
        <f>COUNTIF(B44,"")</f>
        <v>1</v>
      </c>
      <c r="I44" s="55">
        <f t="shared" si="3"/>
        <v>1</v>
      </c>
    </row>
    <row r="45" spans="1:9" x14ac:dyDescent="0.25">
      <c r="A45" s="86"/>
      <c r="B45" s="98"/>
      <c r="C45" s="39"/>
      <c r="D45" s="36" t="s">
        <v>14</v>
      </c>
      <c r="G45" s="53" t="b">
        <f t="shared" si="2"/>
        <v>0</v>
      </c>
      <c r="I45" s="55">
        <f t="shared" si="3"/>
        <v>1</v>
      </c>
    </row>
    <row r="46" spans="1:9" x14ac:dyDescent="0.25">
      <c r="A46" s="86"/>
      <c r="B46" s="98"/>
      <c r="C46" s="39"/>
      <c r="D46" s="36" t="s">
        <v>15</v>
      </c>
      <c r="G46" s="53" t="b">
        <f t="shared" si="2"/>
        <v>0</v>
      </c>
      <c r="I46" s="55">
        <f t="shared" si="3"/>
        <v>1</v>
      </c>
    </row>
    <row r="47" spans="1:9" ht="14.25" customHeight="1" x14ac:dyDescent="0.25">
      <c r="A47" s="86"/>
      <c r="B47" s="98"/>
      <c r="C47" s="39"/>
      <c r="D47" s="36" t="s">
        <v>19</v>
      </c>
      <c r="G47" s="53" t="b">
        <f t="shared" si="2"/>
        <v>0</v>
      </c>
      <c r="I47" s="55">
        <f t="shared" si="3"/>
        <v>1</v>
      </c>
    </row>
    <row r="48" spans="1:9" x14ac:dyDescent="0.25">
      <c r="A48" s="86"/>
      <c r="B48" s="98"/>
      <c r="C48" s="39"/>
      <c r="D48" s="36" t="s">
        <v>16</v>
      </c>
      <c r="G48" s="53" t="b">
        <f t="shared" si="2"/>
        <v>0</v>
      </c>
      <c r="I48" s="55">
        <f t="shared" si="3"/>
        <v>1</v>
      </c>
    </row>
    <row r="49" spans="1:9" x14ac:dyDescent="0.25">
      <c r="A49" s="86"/>
      <c r="B49" s="98"/>
      <c r="C49" s="39"/>
      <c r="D49" s="36" t="s">
        <v>17</v>
      </c>
      <c r="G49" s="53" t="b">
        <f t="shared" si="2"/>
        <v>0</v>
      </c>
      <c r="I49" s="55">
        <f t="shared" si="3"/>
        <v>1</v>
      </c>
    </row>
    <row r="50" spans="1:9" ht="15.75" thickBot="1" x14ac:dyDescent="0.3">
      <c r="A50" s="106"/>
      <c r="B50" s="77"/>
      <c r="C50" s="40"/>
      <c r="D50" s="32" t="s">
        <v>18</v>
      </c>
      <c r="G50" s="53" t="b">
        <f t="shared" si="2"/>
        <v>0</v>
      </c>
      <c r="I50" s="55">
        <f t="shared" si="3"/>
        <v>1</v>
      </c>
    </row>
    <row r="51" spans="1:9" ht="15.75" thickBot="1" x14ac:dyDescent="0.3">
      <c r="A51" s="33"/>
      <c r="B51" s="33"/>
      <c r="C51" s="18"/>
      <c r="D51" s="18"/>
    </row>
    <row r="52" spans="1:9" ht="27.75" customHeight="1" thickBot="1" x14ac:dyDescent="0.3">
      <c r="A52" s="109" t="s">
        <v>35</v>
      </c>
      <c r="B52" s="110"/>
      <c r="C52" s="110"/>
      <c r="D52" s="111"/>
    </row>
    <row r="53" spans="1:9" x14ac:dyDescent="0.25">
      <c r="A53" s="71" t="s">
        <v>36</v>
      </c>
      <c r="B53" s="72"/>
      <c r="C53" s="117" t="s">
        <v>46</v>
      </c>
      <c r="D53" s="118"/>
    </row>
    <row r="54" spans="1:9" ht="15.75" thickBot="1" x14ac:dyDescent="0.3">
      <c r="A54" s="73" t="s">
        <v>37</v>
      </c>
      <c r="B54" s="74"/>
      <c r="C54" s="119"/>
      <c r="D54" s="120"/>
    </row>
    <row r="55" spans="1:9" x14ac:dyDescent="0.25">
      <c r="A55" s="79" t="s">
        <v>21</v>
      </c>
      <c r="B55" s="80"/>
      <c r="C55" s="115"/>
      <c r="D55" s="116"/>
      <c r="F55" s="53" t="b">
        <f>IF(OR(C55="&lt; 50",C55="50 - 300",C55="300 - 1000",C55="1000 - 5000",C55="5000 - 10000",C55="&gt; 10000"),TRUE,FALSE)</f>
        <v>0</v>
      </c>
      <c r="H55" s="55">
        <f>COUNTIF(C55,"")</f>
        <v>1</v>
      </c>
    </row>
    <row r="56" spans="1:9" x14ac:dyDescent="0.25">
      <c r="A56" s="83" t="s">
        <v>22</v>
      </c>
      <c r="B56" s="84"/>
      <c r="C56" s="98"/>
      <c r="D56" s="112"/>
      <c r="F56" s="53" t="b">
        <f t="shared" ref="F56:F61" si="4">IF(OR(C56="&lt; 50",C56="50 - 300",C56="300 - 1000",C56="1000 - 5000",C56="5000 - 10000",C56="&gt; 10000"),TRUE,FALSE)</f>
        <v>0</v>
      </c>
      <c r="H56" s="55">
        <f t="shared" ref="H56:H60" si="5">COUNTIF(C56,"")</f>
        <v>1</v>
      </c>
    </row>
    <row r="57" spans="1:9" x14ac:dyDescent="0.25">
      <c r="A57" s="83" t="s">
        <v>23</v>
      </c>
      <c r="B57" s="84"/>
      <c r="C57" s="98"/>
      <c r="D57" s="112"/>
      <c r="F57" s="53" t="b">
        <f t="shared" si="4"/>
        <v>0</v>
      </c>
      <c r="H57" s="55">
        <f t="shared" si="5"/>
        <v>1</v>
      </c>
    </row>
    <row r="58" spans="1:9" x14ac:dyDescent="0.25">
      <c r="A58" s="83" t="s">
        <v>24</v>
      </c>
      <c r="B58" s="84"/>
      <c r="C58" s="98"/>
      <c r="D58" s="112"/>
      <c r="F58" s="53" t="b">
        <f t="shared" si="4"/>
        <v>0</v>
      </c>
      <c r="H58" s="55">
        <f t="shared" si="5"/>
        <v>1</v>
      </c>
    </row>
    <row r="59" spans="1:9" x14ac:dyDescent="0.25">
      <c r="A59" s="83" t="s">
        <v>25</v>
      </c>
      <c r="B59" s="84"/>
      <c r="C59" s="98"/>
      <c r="D59" s="112"/>
      <c r="F59" s="53" t="b">
        <f t="shared" si="4"/>
        <v>0</v>
      </c>
      <c r="H59" s="55">
        <f t="shared" si="5"/>
        <v>1</v>
      </c>
    </row>
    <row r="60" spans="1:9" x14ac:dyDescent="0.25">
      <c r="A60" s="83" t="s">
        <v>26</v>
      </c>
      <c r="B60" s="84"/>
      <c r="C60" s="98"/>
      <c r="D60" s="112"/>
      <c r="F60" s="53" t="b">
        <f t="shared" si="4"/>
        <v>0</v>
      </c>
      <c r="H60" s="55">
        <f t="shared" si="5"/>
        <v>1</v>
      </c>
    </row>
    <row r="61" spans="1:9" ht="15.75" thickBot="1" x14ac:dyDescent="0.3">
      <c r="A61" s="81" t="s">
        <v>27</v>
      </c>
      <c r="B61" s="82"/>
      <c r="C61" s="77"/>
      <c r="D61" s="78"/>
      <c r="F61" s="53" t="b">
        <f t="shared" si="4"/>
        <v>0</v>
      </c>
      <c r="H61" s="55">
        <f>COUNTIF(C61,"")</f>
        <v>1</v>
      </c>
    </row>
    <row r="62" spans="1:9" ht="15.75" thickBot="1" x14ac:dyDescent="0.3">
      <c r="A62" s="34"/>
      <c r="B62" s="34"/>
      <c r="C62" s="18"/>
      <c r="D62" s="18"/>
    </row>
    <row r="63" spans="1:9" ht="28.15" customHeight="1" thickBot="1" x14ac:dyDescent="0.3">
      <c r="A63" s="64" t="s">
        <v>38</v>
      </c>
      <c r="B63" s="65"/>
      <c r="C63" s="65"/>
      <c r="D63" s="66"/>
    </row>
    <row r="64" spans="1:9" ht="50.1" customHeight="1" x14ac:dyDescent="0.25">
      <c r="A64" s="107" t="s">
        <v>126</v>
      </c>
      <c r="B64" s="108"/>
      <c r="C64" s="75"/>
      <c r="D64" s="76"/>
      <c r="F64" s="53" t="b">
        <f>ISNUMBER(C64)</f>
        <v>0</v>
      </c>
      <c r="G64" s="53" t="b">
        <f>IF(AND(C64&gt;0,OR(B65=1,B66=1,B67=1,B68=1,B69=1,B70=1,B71=1),OR(B72=1,B73=1,B74=1,B75=1,B76=1,B77=1),OR(C78="Yes",C78="No")),TRUE,IF(C64=0,TRUE,FALSE))</f>
        <v>1</v>
      </c>
      <c r="H64" s="55">
        <f>COUNTIF(C64,"")</f>
        <v>1</v>
      </c>
    </row>
    <row r="65" spans="1:8" ht="14.25" customHeight="1" x14ac:dyDescent="0.25">
      <c r="A65" s="102" t="s">
        <v>41</v>
      </c>
      <c r="B65" s="35"/>
      <c r="C65" s="67" t="s">
        <v>13</v>
      </c>
      <c r="D65" s="68"/>
      <c r="F65" s="53" t="b">
        <f>IF(OR(B65="", B65=1,B65=2,B65=3),TRUE,FALSE)</f>
        <v>1</v>
      </c>
      <c r="H65" s="55">
        <f>COUNTIF(B65,"")</f>
        <v>1</v>
      </c>
    </row>
    <row r="66" spans="1:8" x14ac:dyDescent="0.25">
      <c r="A66" s="102"/>
      <c r="B66" s="35"/>
      <c r="C66" s="67" t="s">
        <v>14</v>
      </c>
      <c r="D66" s="68"/>
      <c r="F66" s="53" t="b">
        <f>IF(OR(B66="", B66=1,B66=2,B66=3),TRUE,FALSE)</f>
        <v>1</v>
      </c>
      <c r="H66" s="55">
        <f t="shared" ref="H66:H77" si="6">COUNTIF(B66,"")</f>
        <v>1</v>
      </c>
    </row>
    <row r="67" spans="1:8" x14ac:dyDescent="0.25">
      <c r="A67" s="102"/>
      <c r="B67" s="35"/>
      <c r="C67" s="67" t="s">
        <v>15</v>
      </c>
      <c r="D67" s="68"/>
      <c r="F67" s="53" t="b">
        <f t="shared" ref="F67:F77" si="7">IF(OR(B67="", B67=1,B67=2,B67=3),TRUE,FALSE)</f>
        <v>1</v>
      </c>
      <c r="H67" s="55">
        <f>COUNTIF(B67,"")</f>
        <v>1</v>
      </c>
    </row>
    <row r="68" spans="1:8" x14ac:dyDescent="0.25">
      <c r="A68" s="102"/>
      <c r="B68" s="35"/>
      <c r="C68" s="67" t="s">
        <v>19</v>
      </c>
      <c r="D68" s="68"/>
      <c r="F68" s="53" t="b">
        <f t="shared" si="7"/>
        <v>1</v>
      </c>
      <c r="H68" s="55">
        <f t="shared" si="6"/>
        <v>1</v>
      </c>
    </row>
    <row r="69" spans="1:8" x14ac:dyDescent="0.25">
      <c r="A69" s="102"/>
      <c r="B69" s="35"/>
      <c r="C69" s="67" t="s">
        <v>16</v>
      </c>
      <c r="D69" s="68"/>
      <c r="F69" s="53" t="b">
        <f t="shared" si="7"/>
        <v>1</v>
      </c>
      <c r="H69" s="55">
        <f t="shared" si="6"/>
        <v>1</v>
      </c>
    </row>
    <row r="70" spans="1:8" x14ac:dyDescent="0.25">
      <c r="A70" s="102"/>
      <c r="B70" s="35"/>
      <c r="C70" s="67" t="s">
        <v>17</v>
      </c>
      <c r="D70" s="68"/>
      <c r="F70" s="53" t="b">
        <f t="shared" si="7"/>
        <v>1</v>
      </c>
      <c r="H70" s="55">
        <f t="shared" si="6"/>
        <v>1</v>
      </c>
    </row>
    <row r="71" spans="1:8" x14ac:dyDescent="0.25">
      <c r="A71" s="102"/>
      <c r="B71" s="35"/>
      <c r="C71" s="67" t="s">
        <v>18</v>
      </c>
      <c r="D71" s="68"/>
      <c r="F71" s="53" t="b">
        <f t="shared" si="7"/>
        <v>1</v>
      </c>
      <c r="H71" s="55">
        <f t="shared" si="6"/>
        <v>1</v>
      </c>
    </row>
    <row r="72" spans="1:8" ht="27" customHeight="1" x14ac:dyDescent="0.25">
      <c r="A72" s="102" t="s">
        <v>42</v>
      </c>
      <c r="B72" s="35"/>
      <c r="C72" s="67" t="s">
        <v>47</v>
      </c>
      <c r="D72" s="68"/>
      <c r="F72" s="53" t="b">
        <f t="shared" si="7"/>
        <v>1</v>
      </c>
      <c r="H72" s="55">
        <f t="shared" si="6"/>
        <v>1</v>
      </c>
    </row>
    <row r="73" spans="1:8" ht="40.5" customHeight="1" x14ac:dyDescent="0.25">
      <c r="A73" s="102"/>
      <c r="B73" s="35"/>
      <c r="C73" s="67" t="s">
        <v>48</v>
      </c>
      <c r="D73" s="68"/>
      <c r="F73" s="53" t="b">
        <f t="shared" si="7"/>
        <v>1</v>
      </c>
      <c r="H73" s="55">
        <f t="shared" si="6"/>
        <v>1</v>
      </c>
    </row>
    <row r="74" spans="1:8" ht="27" customHeight="1" x14ac:dyDescent="0.25">
      <c r="A74" s="102"/>
      <c r="B74" s="35"/>
      <c r="C74" s="67" t="s">
        <v>49</v>
      </c>
      <c r="D74" s="68"/>
      <c r="F74" s="53" t="b">
        <f t="shared" si="7"/>
        <v>1</v>
      </c>
      <c r="H74" s="55">
        <f t="shared" si="6"/>
        <v>1</v>
      </c>
    </row>
    <row r="75" spans="1:8" ht="54" customHeight="1" x14ac:dyDescent="0.25">
      <c r="A75" s="102"/>
      <c r="B75" s="35"/>
      <c r="C75" s="67" t="s">
        <v>50</v>
      </c>
      <c r="D75" s="68"/>
      <c r="F75" s="53" t="b">
        <f t="shared" si="7"/>
        <v>1</v>
      </c>
      <c r="H75" s="55">
        <f t="shared" si="6"/>
        <v>1</v>
      </c>
    </row>
    <row r="76" spans="1:8" ht="40.5" customHeight="1" x14ac:dyDescent="0.25">
      <c r="A76" s="102"/>
      <c r="B76" s="35"/>
      <c r="C76" s="67" t="s">
        <v>56</v>
      </c>
      <c r="D76" s="68"/>
      <c r="F76" s="53" t="b">
        <f t="shared" si="7"/>
        <v>1</v>
      </c>
      <c r="H76" s="55">
        <f t="shared" si="6"/>
        <v>1</v>
      </c>
    </row>
    <row r="77" spans="1:8" x14ac:dyDescent="0.25">
      <c r="A77" s="102"/>
      <c r="B77" s="35"/>
      <c r="C77" s="67" t="s">
        <v>51</v>
      </c>
      <c r="D77" s="68"/>
      <c r="F77" s="53" t="b">
        <f t="shared" si="7"/>
        <v>1</v>
      </c>
      <c r="H77" s="55">
        <f t="shared" si="6"/>
        <v>1</v>
      </c>
    </row>
    <row r="78" spans="1:8" ht="49.9" customHeight="1" x14ac:dyDescent="0.25">
      <c r="A78" s="102" t="s">
        <v>43</v>
      </c>
      <c r="B78" s="67"/>
      <c r="C78" s="113"/>
      <c r="D78" s="114"/>
      <c r="F78" s="53" t="b">
        <f>IF(OR(C78="Yes",C78="No",C78=""),TRUE,FALSE)</f>
        <v>1</v>
      </c>
      <c r="H78" s="55">
        <f>COUNTIF(C78,"")</f>
        <v>1</v>
      </c>
    </row>
    <row r="79" spans="1:8" ht="49.9" customHeight="1" thickBot="1" x14ac:dyDescent="0.3">
      <c r="A79" s="69" t="s">
        <v>127</v>
      </c>
      <c r="B79" s="70"/>
      <c r="C79" s="62"/>
      <c r="D79" s="63"/>
      <c r="F79" s="53" t="b">
        <f>IF(OR(C79="English",C79="The language(s) of the home Member State",C79="Any of the two options above at the clients' discretion (i.e. complaints may be filled either in English or in the language(s) of the home member state",C79="other",C79=""),TRUE,FALSE)</f>
        <v>1</v>
      </c>
      <c r="G79" s="53" t="b">
        <f>IF(AND(C78="No",C79=""),FALSE,TRUE)</f>
        <v>1</v>
      </c>
      <c r="H79" s="55">
        <f>COUNTIF(C79,"")</f>
        <v>1</v>
      </c>
    </row>
    <row r="81" spans="2:9" x14ac:dyDescent="0.25">
      <c r="B81" s="16" t="s">
        <v>88</v>
      </c>
      <c r="H81" s="55">
        <f>SUM(H6:H79)</f>
        <v>37</v>
      </c>
      <c r="I81" s="55">
        <f>SUM(I6:I79)</f>
        <v>28</v>
      </c>
    </row>
    <row r="82" spans="2:9" x14ac:dyDescent="0.25">
      <c r="B82" s="46" t="b">
        <f>IF(H82=65,TRUE,IF(OR(ISBLANK(B6),ISBLANK(B7),ISBLANK(B13),ISBLANK(B23),ISBLANK(B30),ISBLANK(B37),ISBLANK(B44),ISBLANK(C23),ISBLANK(C24),ISBLANK(C25),ISBLANK(C26),ISBLANK(C27),ISBLANK(C28),ISBLANK(C29),ISBLANK(C30),ISBLANK(C31),ISBLANK(C32),ISBLANK(C33),ISBLANK(C34),ISBLANK(C35),ISBLANK(C36),ISBLANK(C37),ISBLANK(C38),ISBLANK(C39),ISBLANK(C40),ISBLANK(C41),ISBLANK(C42),ISBLANK(C43),ISBLANK(C44),ISBLANK(C45),ISBLANK(C46),ISBLANK(C47),ISBLANK(C48),ISBLANK(C49),ISBLANK(C50),ISBLANK(C55),ISBLANK(C56),ISBLANK(C57),ISBLANK(C58),ISBLANK(C59),ISBLANK(C60),ISBLANK(C61),ISBLANK(C64),F3=FALSE,G3=FALSE),FALSE,TRUE))</f>
        <v>1</v>
      </c>
      <c r="H82" s="56">
        <f>H81+I81</f>
        <v>65</v>
      </c>
    </row>
  </sheetData>
  <sheetProtection algorithmName="SHA-512" hashValue="Oaq2DJdJZN/cvsKOyj8EQg7TzF4VM6qNuz5lLVQwYXlp0YqPyGj11TLw5VQOgMEksfw2uE8Blav3NbAHj9xBCA==" saltValue="o6upm1rtRoyn7fkLCaectw==" spinCount="100000" sheet="1" objects="1" scenarios="1"/>
  <mergeCells count="65">
    <mergeCell ref="A78:B78"/>
    <mergeCell ref="C78:D78"/>
    <mergeCell ref="A79:B79"/>
    <mergeCell ref="C79:D79"/>
    <mergeCell ref="C69:D69"/>
    <mergeCell ref="C70:D70"/>
    <mergeCell ref="C71:D71"/>
    <mergeCell ref="A72:A77"/>
    <mergeCell ref="C72:D72"/>
    <mergeCell ref="C73:D73"/>
    <mergeCell ref="C74:D74"/>
    <mergeCell ref="C75:D75"/>
    <mergeCell ref="C76:D76"/>
    <mergeCell ref="C77:D77"/>
    <mergeCell ref="A65:A71"/>
    <mergeCell ref="C65:D65"/>
    <mergeCell ref="C66:D66"/>
    <mergeCell ref="C67:D67"/>
    <mergeCell ref="C68:D68"/>
    <mergeCell ref="A58:B58"/>
    <mergeCell ref="C58:D58"/>
    <mergeCell ref="A59:B59"/>
    <mergeCell ref="C59:D59"/>
    <mergeCell ref="A60:B60"/>
    <mergeCell ref="C60:D60"/>
    <mergeCell ref="A61:B61"/>
    <mergeCell ref="C61:D61"/>
    <mergeCell ref="A63:D63"/>
    <mergeCell ref="A64:B64"/>
    <mergeCell ref="C64:D64"/>
    <mergeCell ref="A55:B55"/>
    <mergeCell ref="C55:D55"/>
    <mergeCell ref="A56:B56"/>
    <mergeCell ref="C56:D56"/>
    <mergeCell ref="A57:B57"/>
    <mergeCell ref="C57:D57"/>
    <mergeCell ref="A53:B53"/>
    <mergeCell ref="C53:D54"/>
    <mergeCell ref="A54:B54"/>
    <mergeCell ref="A21:D21"/>
    <mergeCell ref="C22:D22"/>
    <mergeCell ref="A23:A29"/>
    <mergeCell ref="B23:B29"/>
    <mergeCell ref="A30:A36"/>
    <mergeCell ref="B30:B36"/>
    <mergeCell ref="A37:A43"/>
    <mergeCell ref="B37:B43"/>
    <mergeCell ref="A44:A50"/>
    <mergeCell ref="B44:B50"/>
    <mergeCell ref="A52:D52"/>
    <mergeCell ref="B13:D13"/>
    <mergeCell ref="A14:A19"/>
    <mergeCell ref="B14:D14"/>
    <mergeCell ref="B15:D15"/>
    <mergeCell ref="B16:D16"/>
    <mergeCell ref="B17:D17"/>
    <mergeCell ref="B18:D18"/>
    <mergeCell ref="B19:D19"/>
    <mergeCell ref="A1:D1"/>
    <mergeCell ref="A12:D12"/>
    <mergeCell ref="B3:D3"/>
    <mergeCell ref="A5:B5"/>
    <mergeCell ref="B6:D6"/>
    <mergeCell ref="B7:D7"/>
    <mergeCell ref="B8:D8"/>
  </mergeCells>
  <conditionalFormatting sqref="B82">
    <cfRule type="cellIs" dxfId="91" priority="1" operator="equal">
      <formula>TRUE</formula>
    </cfRule>
    <cfRule type="cellIs" dxfId="90" priority="2" operator="equal">
      <formula>"TRUE"</formula>
    </cfRule>
    <cfRule type="cellIs" dxfId="89" priority="3" operator="equal">
      <formula>"FALSE"</formula>
    </cfRule>
  </conditionalFormatting>
  <dataValidations count="8">
    <dataValidation type="whole" allowBlank="1" showInputMessage="1" showErrorMessage="1" sqref="B65:B77">
      <formula1>1</formula1>
      <formula2>3</formula2>
    </dataValidation>
    <dataValidation type="whole" operator="greaterThanOrEqual" allowBlank="1" showInputMessage="1" showErrorMessage="1" sqref="C64:D64">
      <formula1>0</formula1>
    </dataValidation>
    <dataValidation type="decimal" allowBlank="1" showInputMessage="1" showErrorMessage="1" sqref="B6:D6">
      <formula1>-9999999999999990000</formula1>
      <formula2>9999999999999990000</formula2>
    </dataValidation>
    <dataValidation type="list" allowBlank="1" showInputMessage="1" showErrorMessage="1" sqref="C23:C50">
      <formula1>"X, N/A"</formula1>
    </dataValidation>
    <dataValidation type="list" allowBlank="1" showInputMessage="1" showErrorMessage="1" sqref="C79">
      <formula1>"English, The language(s) of the home Member State, Any of the two options above at the clients' discretion (i.e. complaints may be filled either in English or in the language(s) of the home member state, other"</formula1>
    </dataValidation>
    <dataValidation type="list" allowBlank="1" showInputMessage="1" showErrorMessage="1" sqref="B14:D19">
      <formula1>"specific website, specific marketing material, use of the language of a host MS (if different from the one(s) from your home MS), telephone calls, tied agents in the host MS, roadshows"</formula1>
    </dataValidation>
    <dataValidation type="list" allowBlank="1" showInputMessage="1" showErrorMessage="1" sqref="B7:D8 B13:D13 C78">
      <formula1>"Yes, No"</formula1>
    </dataValidation>
    <dataValidation type="list" allowBlank="1" showInputMessage="1" showErrorMessage="1" sqref="B23 B44 B37 B30 C55:C61">
      <formula1>"&lt; 50, 50 - 300, 300 - 1000, 1000 - 5000, 5000 - 10000, &gt; 10000"</formula1>
    </dataValidation>
  </dataValidations>
  <pageMargins left="0.7" right="0.7" top="0.75" bottom="0.75" header="0.3" footer="0.3"/>
  <pageSetup paperSize="9" scale="71" fitToHeight="0" orientation="portrait" horizontalDpi="300" verticalDpi="300" r:id="rId1"/>
  <rowBreaks count="1" manualBreakCount="1">
    <brk id="51" max="3"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82"/>
  <sheetViews>
    <sheetView zoomScaleNormal="100" zoomScaleSheetLayoutView="100" workbookViewId="0">
      <selection sqref="A1:D1"/>
    </sheetView>
  </sheetViews>
  <sheetFormatPr defaultRowHeight="15" x14ac:dyDescent="0.25"/>
  <cols>
    <col min="1" max="1" width="48.7109375" style="4" customWidth="1"/>
    <col min="2" max="4" width="25.5703125" style="4" customWidth="1"/>
    <col min="5" max="10" width="9.140625" style="53"/>
    <col min="11" max="16384" width="9.140625" style="4"/>
  </cols>
  <sheetData>
    <row r="1" spans="1:8" ht="16.5" thickBot="1" x14ac:dyDescent="0.3">
      <c r="A1" s="58" t="s">
        <v>44</v>
      </c>
      <c r="B1" s="121"/>
      <c r="C1" s="121"/>
      <c r="D1" s="59"/>
    </row>
    <row r="2" spans="1:8" ht="15.75" thickBot="1" x14ac:dyDescent="0.3">
      <c r="A2" s="18"/>
      <c r="B2" s="18"/>
      <c r="C2" s="18"/>
      <c r="D2" s="18"/>
    </row>
    <row r="3" spans="1:8" ht="15.75" thickBot="1" x14ac:dyDescent="0.3">
      <c r="A3" s="19" t="s">
        <v>31</v>
      </c>
      <c r="B3" s="132" t="s">
        <v>76</v>
      </c>
      <c r="C3" s="133"/>
      <c r="D3" s="134"/>
      <c r="F3" s="54" t="b">
        <f>IF(ISNA(MATCH(FALSE,F5:F79,0)),TRUE,FALSE)</f>
        <v>0</v>
      </c>
      <c r="G3" s="54" t="b">
        <f>IF(ISNA(MATCH(FALSE,G5:G79,0)),TRUE,FALSE)</f>
        <v>0</v>
      </c>
    </row>
    <row r="4" spans="1:8" ht="15.75" thickBot="1" x14ac:dyDescent="0.3">
      <c r="A4" s="18"/>
      <c r="B4" s="18"/>
      <c r="C4" s="18"/>
      <c r="D4" s="18"/>
    </row>
    <row r="5" spans="1:8" ht="30" customHeight="1" thickBot="1" x14ac:dyDescent="0.3">
      <c r="A5" s="87" t="s">
        <v>32</v>
      </c>
      <c r="B5" s="88"/>
      <c r="C5" s="20"/>
      <c r="D5" s="21"/>
    </row>
    <row r="6" spans="1:8" ht="51.95" customHeight="1" x14ac:dyDescent="0.25">
      <c r="A6" s="22" t="s">
        <v>52</v>
      </c>
      <c r="B6" s="135"/>
      <c r="C6" s="136"/>
      <c r="D6" s="137"/>
      <c r="F6" s="53" t="b">
        <f>ISNUMBER(B6)</f>
        <v>0</v>
      </c>
      <c r="H6" s="55">
        <f>COUNTIF(B6,"")</f>
        <v>1</v>
      </c>
    </row>
    <row r="7" spans="1:8" ht="51.95" customHeight="1" x14ac:dyDescent="0.25">
      <c r="A7" s="23" t="s">
        <v>54</v>
      </c>
      <c r="B7" s="122"/>
      <c r="C7" s="123"/>
      <c r="D7" s="124"/>
      <c r="F7" s="53" t="b">
        <f>IF(OR(B7="Yes",B7="No"),TRUE,FALSE)</f>
        <v>0</v>
      </c>
      <c r="H7" s="55">
        <f>COUNTIF(B7,"")</f>
        <v>1</v>
      </c>
    </row>
    <row r="8" spans="1:8" ht="79.150000000000006" customHeight="1" thickBot="1" x14ac:dyDescent="0.3">
      <c r="A8" s="24" t="s">
        <v>124</v>
      </c>
      <c r="B8" s="125"/>
      <c r="C8" s="126"/>
      <c r="D8" s="127"/>
      <c r="F8" s="53" t="b">
        <f>IF(OR(B8="Yes",B8="No",B8=""),TRUE,FALSE)</f>
        <v>1</v>
      </c>
      <c r="G8" s="53" t="b">
        <f>IF(AND(B7="Yes",OR(B8="Yes",B8="No")),TRUE,IF(B7="No",TRUE,FALSE))</f>
        <v>0</v>
      </c>
      <c r="H8" s="55">
        <f>COUNTIF(B8,"")</f>
        <v>1</v>
      </c>
    </row>
    <row r="9" spans="1:8" x14ac:dyDescent="0.25">
      <c r="A9" s="25" t="s">
        <v>39</v>
      </c>
      <c r="B9" s="18"/>
      <c r="C9" s="18"/>
      <c r="D9" s="18"/>
    </row>
    <row r="10" spans="1:8" x14ac:dyDescent="0.25">
      <c r="A10" s="26" t="s">
        <v>55</v>
      </c>
      <c r="B10" s="18"/>
      <c r="C10" s="18"/>
      <c r="D10" s="18"/>
    </row>
    <row r="11" spans="1:8" ht="15.75" thickBot="1" x14ac:dyDescent="0.3">
      <c r="A11" s="18"/>
      <c r="B11" s="18"/>
      <c r="C11" s="18"/>
      <c r="D11" s="18"/>
    </row>
    <row r="12" spans="1:8" ht="30" customHeight="1" thickBot="1" x14ac:dyDescent="0.3">
      <c r="A12" s="128" t="s">
        <v>10</v>
      </c>
      <c r="B12" s="129"/>
      <c r="C12" s="130"/>
      <c r="D12" s="131"/>
    </row>
    <row r="13" spans="1:8" ht="85.5" x14ac:dyDescent="0.25">
      <c r="A13" s="37" t="s">
        <v>53</v>
      </c>
      <c r="B13" s="92"/>
      <c r="C13" s="93"/>
      <c r="D13" s="94"/>
      <c r="F13" s="53" t="b">
        <f>IF(OR(B13="Yes",B13="No"),TRUE,FALSE)</f>
        <v>0</v>
      </c>
      <c r="H13" s="55">
        <f>COUNTIF(B13,"")</f>
        <v>1</v>
      </c>
    </row>
    <row r="14" spans="1:8" ht="15" customHeight="1" x14ac:dyDescent="0.25">
      <c r="A14" s="102" t="s">
        <v>125</v>
      </c>
      <c r="B14" s="103"/>
      <c r="C14" s="104"/>
      <c r="D14" s="105"/>
      <c r="F14" s="53" t="b">
        <f>IF(OR(B14="specific website",B14="specific marketing material",B14="use of the language of a host MS (if different from the one(s) from your home MS)",B14="telephone calls",B14="tied agents in the host MS",B14="roadshows",B14=""),TRUE,FALSE)</f>
        <v>1</v>
      </c>
      <c r="H14" s="55">
        <f>COUNTIF(B14,"")</f>
        <v>1</v>
      </c>
    </row>
    <row r="15" spans="1:8" x14ac:dyDescent="0.25">
      <c r="A15" s="102"/>
      <c r="B15" s="103"/>
      <c r="C15" s="104"/>
      <c r="D15" s="105"/>
      <c r="F15" s="53" t="b">
        <f t="shared" ref="F15:F19" si="0">IF(OR(B15="specific website",B15="specific marketing material",B15="use of the language of a host MS (if different from the one(s) from your home MS)",B15="telephone calls",B15="tied agents in the host MS",B15="roadshows",B15=""),TRUE,FALSE)</f>
        <v>1</v>
      </c>
      <c r="H15" s="55">
        <f>COUNTIF(B15,"")</f>
        <v>1</v>
      </c>
    </row>
    <row r="16" spans="1:8" x14ac:dyDescent="0.25">
      <c r="A16" s="102"/>
      <c r="B16" s="103"/>
      <c r="C16" s="104"/>
      <c r="D16" s="105"/>
      <c r="F16" s="53" t="b">
        <f t="shared" si="0"/>
        <v>1</v>
      </c>
      <c r="H16" s="55">
        <f t="shared" ref="H16:H19" si="1">COUNTIF(B16,"")</f>
        <v>1</v>
      </c>
    </row>
    <row r="17" spans="1:9" x14ac:dyDescent="0.25">
      <c r="A17" s="102"/>
      <c r="B17" s="103"/>
      <c r="C17" s="104"/>
      <c r="D17" s="105"/>
      <c r="F17" s="53" t="b">
        <f t="shared" si="0"/>
        <v>1</v>
      </c>
      <c r="H17" s="55">
        <f t="shared" si="1"/>
        <v>1</v>
      </c>
    </row>
    <row r="18" spans="1:9" x14ac:dyDescent="0.25">
      <c r="A18" s="102"/>
      <c r="B18" s="103"/>
      <c r="C18" s="104"/>
      <c r="D18" s="105"/>
      <c r="F18" s="53" t="b">
        <f t="shared" si="0"/>
        <v>1</v>
      </c>
      <c r="H18" s="55">
        <f t="shared" si="1"/>
        <v>1</v>
      </c>
    </row>
    <row r="19" spans="1:9" ht="15.75" thickBot="1" x14ac:dyDescent="0.3">
      <c r="A19" s="69"/>
      <c r="B19" s="95"/>
      <c r="C19" s="96"/>
      <c r="D19" s="97"/>
      <c r="F19" s="53" t="b">
        <f t="shared" si="0"/>
        <v>1</v>
      </c>
      <c r="G19" s="53" t="b">
        <f>IF(AND(B13="Yes",B14="",B15="",B16="",B17="",B18="",B19=""),FALSE,TRUE)</f>
        <v>1</v>
      </c>
      <c r="H19" s="55">
        <f t="shared" si="1"/>
        <v>1</v>
      </c>
    </row>
    <row r="20" spans="1:9" ht="15.75" thickBot="1" x14ac:dyDescent="0.3">
      <c r="A20" s="18"/>
      <c r="B20" s="18"/>
      <c r="C20" s="18"/>
      <c r="D20" s="18"/>
    </row>
    <row r="21" spans="1:9" ht="27" customHeight="1" thickBot="1" x14ac:dyDescent="0.3">
      <c r="A21" s="87" t="s">
        <v>33</v>
      </c>
      <c r="B21" s="88"/>
      <c r="C21" s="89"/>
      <c r="D21" s="90"/>
    </row>
    <row r="22" spans="1:9" ht="27" customHeight="1" thickBot="1" x14ac:dyDescent="0.3">
      <c r="A22" s="28" t="s">
        <v>34</v>
      </c>
      <c r="B22" s="29" t="s">
        <v>45</v>
      </c>
      <c r="C22" s="99" t="s">
        <v>11</v>
      </c>
      <c r="D22" s="100"/>
    </row>
    <row r="23" spans="1:9" x14ac:dyDescent="0.25">
      <c r="A23" s="91" t="s">
        <v>12</v>
      </c>
      <c r="B23" s="101"/>
      <c r="C23" s="38"/>
      <c r="D23" s="30" t="s">
        <v>13</v>
      </c>
      <c r="F23" s="53" t="b">
        <f>IF(OR(B23="&lt; 50",B23="50 - 300",B23="300 - 1000",B23="1000 - 5000",B23="5000 - 10000",B23="&gt; 10000"),TRUE,FALSE)</f>
        <v>0</v>
      </c>
      <c r="G23" s="53" t="b">
        <f>IF(OR(C23="X",C23="N/A"),TRUE,FALSE)</f>
        <v>0</v>
      </c>
      <c r="H23" s="55">
        <f>COUNTIF(B23,"")</f>
        <v>1</v>
      </c>
      <c r="I23" s="55">
        <f>COUNTIF(C23,"")</f>
        <v>1</v>
      </c>
    </row>
    <row r="24" spans="1:9" x14ac:dyDescent="0.25">
      <c r="A24" s="86"/>
      <c r="B24" s="98"/>
      <c r="C24" s="39"/>
      <c r="D24" s="36" t="s">
        <v>14</v>
      </c>
      <c r="G24" s="53" t="b">
        <f t="shared" ref="G24:G50" si="2">IF(OR(C24="X",C24="N/A"),TRUE,FALSE)</f>
        <v>0</v>
      </c>
      <c r="I24" s="55">
        <f t="shared" ref="I24:I50" si="3">COUNTIF(C24,"")</f>
        <v>1</v>
      </c>
    </row>
    <row r="25" spans="1:9" x14ac:dyDescent="0.25">
      <c r="A25" s="86"/>
      <c r="B25" s="98"/>
      <c r="C25" s="39"/>
      <c r="D25" s="36" t="s">
        <v>15</v>
      </c>
      <c r="G25" s="53" t="b">
        <f t="shared" si="2"/>
        <v>0</v>
      </c>
      <c r="I25" s="55">
        <f t="shared" si="3"/>
        <v>1</v>
      </c>
    </row>
    <row r="26" spans="1:9" ht="14.25" customHeight="1" x14ac:dyDescent="0.25">
      <c r="A26" s="86"/>
      <c r="B26" s="98"/>
      <c r="C26" s="39"/>
      <c r="D26" s="36" t="s">
        <v>19</v>
      </c>
      <c r="G26" s="53" t="b">
        <f t="shared" si="2"/>
        <v>0</v>
      </c>
      <c r="I26" s="55">
        <f t="shared" si="3"/>
        <v>1</v>
      </c>
    </row>
    <row r="27" spans="1:9" x14ac:dyDescent="0.25">
      <c r="A27" s="86"/>
      <c r="B27" s="98"/>
      <c r="C27" s="39"/>
      <c r="D27" s="36" t="s">
        <v>16</v>
      </c>
      <c r="G27" s="53" t="b">
        <f t="shared" si="2"/>
        <v>0</v>
      </c>
      <c r="I27" s="55">
        <f>COUNTIF(C27,"")</f>
        <v>1</v>
      </c>
    </row>
    <row r="28" spans="1:9" x14ac:dyDescent="0.25">
      <c r="A28" s="86"/>
      <c r="B28" s="98"/>
      <c r="C28" s="39"/>
      <c r="D28" s="36" t="s">
        <v>17</v>
      </c>
      <c r="G28" s="53" t="b">
        <f t="shared" si="2"/>
        <v>0</v>
      </c>
      <c r="I28" s="55">
        <f t="shared" si="3"/>
        <v>1</v>
      </c>
    </row>
    <row r="29" spans="1:9" x14ac:dyDescent="0.25">
      <c r="A29" s="86"/>
      <c r="B29" s="98"/>
      <c r="C29" s="39"/>
      <c r="D29" s="36" t="s">
        <v>18</v>
      </c>
      <c r="G29" s="53" t="b">
        <f t="shared" si="2"/>
        <v>0</v>
      </c>
      <c r="I29" s="55">
        <f t="shared" si="3"/>
        <v>1</v>
      </c>
    </row>
    <row r="30" spans="1:9" x14ac:dyDescent="0.25">
      <c r="A30" s="85" t="s">
        <v>9</v>
      </c>
      <c r="B30" s="98"/>
      <c r="C30" s="39"/>
      <c r="D30" s="36" t="s">
        <v>13</v>
      </c>
      <c r="F30" s="53" t="b">
        <f>IF(OR(B30="&lt; 50",B30="50 - 300",B30="300 - 1000",B30="1000 - 5000",B30="5000 - 10000",B30="&gt; 10000"),TRUE,FALSE)</f>
        <v>0</v>
      </c>
      <c r="G30" s="53" t="b">
        <f t="shared" si="2"/>
        <v>0</v>
      </c>
      <c r="H30" s="55">
        <f>COUNTIF(B30,"")</f>
        <v>1</v>
      </c>
      <c r="I30" s="55">
        <f t="shared" si="3"/>
        <v>1</v>
      </c>
    </row>
    <row r="31" spans="1:9" x14ac:dyDescent="0.25">
      <c r="A31" s="86"/>
      <c r="B31" s="98"/>
      <c r="C31" s="39"/>
      <c r="D31" s="36" t="s">
        <v>14</v>
      </c>
      <c r="G31" s="53" t="b">
        <f t="shared" si="2"/>
        <v>0</v>
      </c>
      <c r="I31" s="55">
        <f t="shared" si="3"/>
        <v>1</v>
      </c>
    </row>
    <row r="32" spans="1:9" x14ac:dyDescent="0.25">
      <c r="A32" s="86"/>
      <c r="B32" s="98"/>
      <c r="C32" s="39"/>
      <c r="D32" s="36" t="s">
        <v>15</v>
      </c>
      <c r="G32" s="53" t="b">
        <f t="shared" si="2"/>
        <v>0</v>
      </c>
      <c r="I32" s="55">
        <f t="shared" si="3"/>
        <v>1</v>
      </c>
    </row>
    <row r="33" spans="1:9" ht="14.25" customHeight="1" x14ac:dyDescent="0.25">
      <c r="A33" s="86"/>
      <c r="B33" s="98"/>
      <c r="C33" s="39"/>
      <c r="D33" s="36" t="s">
        <v>19</v>
      </c>
      <c r="G33" s="53" t="b">
        <f t="shared" si="2"/>
        <v>0</v>
      </c>
      <c r="I33" s="55">
        <f t="shared" si="3"/>
        <v>1</v>
      </c>
    </row>
    <row r="34" spans="1:9" x14ac:dyDescent="0.25">
      <c r="A34" s="86"/>
      <c r="B34" s="98"/>
      <c r="C34" s="39"/>
      <c r="D34" s="36" t="s">
        <v>16</v>
      </c>
      <c r="G34" s="53" t="b">
        <f t="shared" si="2"/>
        <v>0</v>
      </c>
      <c r="I34" s="55">
        <f t="shared" si="3"/>
        <v>1</v>
      </c>
    </row>
    <row r="35" spans="1:9" x14ac:dyDescent="0.25">
      <c r="A35" s="86"/>
      <c r="B35" s="98"/>
      <c r="C35" s="39"/>
      <c r="D35" s="36" t="s">
        <v>17</v>
      </c>
      <c r="G35" s="53" t="b">
        <f t="shared" si="2"/>
        <v>0</v>
      </c>
      <c r="I35" s="55">
        <f>COUNTIF(C35,"")</f>
        <v>1</v>
      </c>
    </row>
    <row r="36" spans="1:9" x14ac:dyDescent="0.25">
      <c r="A36" s="86"/>
      <c r="B36" s="98"/>
      <c r="C36" s="39"/>
      <c r="D36" s="36" t="s">
        <v>18</v>
      </c>
      <c r="G36" s="53" t="b">
        <f t="shared" si="2"/>
        <v>0</v>
      </c>
      <c r="I36" s="55">
        <f t="shared" si="3"/>
        <v>1</v>
      </c>
    </row>
    <row r="37" spans="1:9" x14ac:dyDescent="0.25">
      <c r="A37" s="85" t="s">
        <v>8</v>
      </c>
      <c r="B37" s="98"/>
      <c r="C37" s="39"/>
      <c r="D37" s="36" t="s">
        <v>13</v>
      </c>
      <c r="F37" s="53" t="b">
        <f>IF(OR(B37="&lt; 50",B37="50 - 300",B37="300 - 1000",B37="1000 - 5000",B37="5000 - 10000",B37="&gt; 10000"),TRUE,FALSE)</f>
        <v>0</v>
      </c>
      <c r="G37" s="53" t="b">
        <f t="shared" si="2"/>
        <v>0</v>
      </c>
      <c r="H37" s="55">
        <f>COUNTIF(B37,"")</f>
        <v>1</v>
      </c>
      <c r="I37" s="55">
        <f t="shared" si="3"/>
        <v>1</v>
      </c>
    </row>
    <row r="38" spans="1:9" x14ac:dyDescent="0.25">
      <c r="A38" s="86"/>
      <c r="B38" s="98"/>
      <c r="C38" s="39"/>
      <c r="D38" s="36" t="s">
        <v>14</v>
      </c>
      <c r="G38" s="53" t="b">
        <f t="shared" si="2"/>
        <v>0</v>
      </c>
      <c r="I38" s="55">
        <f t="shared" si="3"/>
        <v>1</v>
      </c>
    </row>
    <row r="39" spans="1:9" x14ac:dyDescent="0.25">
      <c r="A39" s="86"/>
      <c r="B39" s="98"/>
      <c r="C39" s="39"/>
      <c r="D39" s="36" t="s">
        <v>15</v>
      </c>
      <c r="G39" s="53" t="b">
        <f t="shared" si="2"/>
        <v>0</v>
      </c>
      <c r="I39" s="55">
        <f t="shared" si="3"/>
        <v>1</v>
      </c>
    </row>
    <row r="40" spans="1:9" ht="14.25" customHeight="1" x14ac:dyDescent="0.25">
      <c r="A40" s="86"/>
      <c r="B40" s="98"/>
      <c r="C40" s="39"/>
      <c r="D40" s="36" t="s">
        <v>19</v>
      </c>
      <c r="G40" s="53" t="b">
        <f t="shared" si="2"/>
        <v>0</v>
      </c>
      <c r="I40" s="55">
        <f t="shared" si="3"/>
        <v>1</v>
      </c>
    </row>
    <row r="41" spans="1:9" x14ac:dyDescent="0.25">
      <c r="A41" s="86"/>
      <c r="B41" s="98"/>
      <c r="C41" s="39"/>
      <c r="D41" s="36" t="s">
        <v>16</v>
      </c>
      <c r="G41" s="53" t="b">
        <f t="shared" si="2"/>
        <v>0</v>
      </c>
      <c r="I41" s="55">
        <f>COUNTIF(C41,"")</f>
        <v>1</v>
      </c>
    </row>
    <row r="42" spans="1:9" x14ac:dyDescent="0.25">
      <c r="A42" s="86"/>
      <c r="B42" s="98"/>
      <c r="C42" s="39"/>
      <c r="D42" s="36" t="s">
        <v>17</v>
      </c>
      <c r="G42" s="53" t="b">
        <f t="shared" si="2"/>
        <v>0</v>
      </c>
      <c r="I42" s="55">
        <f t="shared" si="3"/>
        <v>1</v>
      </c>
    </row>
    <row r="43" spans="1:9" x14ac:dyDescent="0.25">
      <c r="A43" s="86"/>
      <c r="B43" s="98"/>
      <c r="C43" s="39"/>
      <c r="D43" s="36" t="s">
        <v>18</v>
      </c>
      <c r="G43" s="53" t="b">
        <f t="shared" si="2"/>
        <v>0</v>
      </c>
      <c r="I43" s="55">
        <f t="shared" si="3"/>
        <v>1</v>
      </c>
    </row>
    <row r="44" spans="1:9" x14ac:dyDescent="0.25">
      <c r="A44" s="85" t="s">
        <v>20</v>
      </c>
      <c r="B44" s="98"/>
      <c r="C44" s="39"/>
      <c r="D44" s="36" t="s">
        <v>13</v>
      </c>
      <c r="F44" s="53" t="b">
        <f>IF(OR(B44="&lt; 50",B44="50 - 300",B44="300 - 1000",B44="1000 - 5000",B44="5000 - 10000",B44="&gt; 10000"),TRUE,FALSE)</f>
        <v>0</v>
      </c>
      <c r="G44" s="53" t="b">
        <f t="shared" si="2"/>
        <v>0</v>
      </c>
      <c r="H44" s="55">
        <f>COUNTIF(B44,"")</f>
        <v>1</v>
      </c>
      <c r="I44" s="55">
        <f t="shared" si="3"/>
        <v>1</v>
      </c>
    </row>
    <row r="45" spans="1:9" x14ac:dyDescent="0.25">
      <c r="A45" s="86"/>
      <c r="B45" s="98"/>
      <c r="C45" s="39"/>
      <c r="D45" s="36" t="s">
        <v>14</v>
      </c>
      <c r="G45" s="53" t="b">
        <f t="shared" si="2"/>
        <v>0</v>
      </c>
      <c r="I45" s="55">
        <f t="shared" si="3"/>
        <v>1</v>
      </c>
    </row>
    <row r="46" spans="1:9" x14ac:dyDescent="0.25">
      <c r="A46" s="86"/>
      <c r="B46" s="98"/>
      <c r="C46" s="39"/>
      <c r="D46" s="36" t="s">
        <v>15</v>
      </c>
      <c r="G46" s="53" t="b">
        <f t="shared" si="2"/>
        <v>0</v>
      </c>
      <c r="I46" s="55">
        <f t="shared" si="3"/>
        <v>1</v>
      </c>
    </row>
    <row r="47" spans="1:9" ht="14.25" customHeight="1" x14ac:dyDescent="0.25">
      <c r="A47" s="86"/>
      <c r="B47" s="98"/>
      <c r="C47" s="39"/>
      <c r="D47" s="36" t="s">
        <v>19</v>
      </c>
      <c r="G47" s="53" t="b">
        <f t="shared" si="2"/>
        <v>0</v>
      </c>
      <c r="I47" s="55">
        <f t="shared" si="3"/>
        <v>1</v>
      </c>
    </row>
    <row r="48" spans="1:9" x14ac:dyDescent="0.25">
      <c r="A48" s="86"/>
      <c r="B48" s="98"/>
      <c r="C48" s="39"/>
      <c r="D48" s="36" t="s">
        <v>16</v>
      </c>
      <c r="G48" s="53" t="b">
        <f t="shared" si="2"/>
        <v>0</v>
      </c>
      <c r="I48" s="55">
        <f t="shared" si="3"/>
        <v>1</v>
      </c>
    </row>
    <row r="49" spans="1:9" x14ac:dyDescent="0.25">
      <c r="A49" s="86"/>
      <c r="B49" s="98"/>
      <c r="C49" s="39"/>
      <c r="D49" s="36" t="s">
        <v>17</v>
      </c>
      <c r="G49" s="53" t="b">
        <f t="shared" si="2"/>
        <v>0</v>
      </c>
      <c r="I49" s="55">
        <f t="shared" si="3"/>
        <v>1</v>
      </c>
    </row>
    <row r="50" spans="1:9" ht="15.75" thickBot="1" x14ac:dyDescent="0.3">
      <c r="A50" s="106"/>
      <c r="B50" s="77"/>
      <c r="C50" s="40"/>
      <c r="D50" s="32" t="s">
        <v>18</v>
      </c>
      <c r="G50" s="53" t="b">
        <f t="shared" si="2"/>
        <v>0</v>
      </c>
      <c r="I50" s="55">
        <f t="shared" si="3"/>
        <v>1</v>
      </c>
    </row>
    <row r="51" spans="1:9" ht="15.75" thickBot="1" x14ac:dyDescent="0.3">
      <c r="A51" s="33"/>
      <c r="B51" s="33"/>
      <c r="C51" s="18"/>
      <c r="D51" s="18"/>
    </row>
    <row r="52" spans="1:9" ht="27.75" customHeight="1" thickBot="1" x14ac:dyDescent="0.3">
      <c r="A52" s="109" t="s">
        <v>35</v>
      </c>
      <c r="B52" s="110"/>
      <c r="C52" s="110"/>
      <c r="D52" s="111"/>
    </row>
    <row r="53" spans="1:9" x14ac:dyDescent="0.25">
      <c r="A53" s="71" t="s">
        <v>36</v>
      </c>
      <c r="B53" s="72"/>
      <c r="C53" s="117" t="s">
        <v>46</v>
      </c>
      <c r="D53" s="118"/>
    </row>
    <row r="54" spans="1:9" ht="15.75" thickBot="1" x14ac:dyDescent="0.3">
      <c r="A54" s="73" t="s">
        <v>37</v>
      </c>
      <c r="B54" s="74"/>
      <c r="C54" s="119"/>
      <c r="D54" s="120"/>
    </row>
    <row r="55" spans="1:9" x14ac:dyDescent="0.25">
      <c r="A55" s="79" t="s">
        <v>21</v>
      </c>
      <c r="B55" s="80"/>
      <c r="C55" s="115"/>
      <c r="D55" s="116"/>
      <c r="F55" s="53" t="b">
        <f>IF(OR(C55="&lt; 50",C55="50 - 300",C55="300 - 1000",C55="1000 - 5000",C55="5000 - 10000",C55="&gt; 10000"),TRUE,FALSE)</f>
        <v>0</v>
      </c>
      <c r="H55" s="55">
        <f>COUNTIF(C55,"")</f>
        <v>1</v>
      </c>
    </row>
    <row r="56" spans="1:9" x14ac:dyDescent="0.25">
      <c r="A56" s="83" t="s">
        <v>22</v>
      </c>
      <c r="B56" s="84"/>
      <c r="C56" s="98"/>
      <c r="D56" s="112"/>
      <c r="F56" s="53" t="b">
        <f t="shared" ref="F56:F61" si="4">IF(OR(C56="&lt; 50",C56="50 - 300",C56="300 - 1000",C56="1000 - 5000",C56="5000 - 10000",C56="&gt; 10000"),TRUE,FALSE)</f>
        <v>0</v>
      </c>
      <c r="H56" s="55">
        <f t="shared" ref="H56:H60" si="5">COUNTIF(C56,"")</f>
        <v>1</v>
      </c>
    </row>
    <row r="57" spans="1:9" x14ac:dyDescent="0.25">
      <c r="A57" s="83" t="s">
        <v>23</v>
      </c>
      <c r="B57" s="84"/>
      <c r="C57" s="98"/>
      <c r="D57" s="112"/>
      <c r="F57" s="53" t="b">
        <f t="shared" si="4"/>
        <v>0</v>
      </c>
      <c r="H57" s="55">
        <f t="shared" si="5"/>
        <v>1</v>
      </c>
    </row>
    <row r="58" spans="1:9" x14ac:dyDescent="0.25">
      <c r="A58" s="83" t="s">
        <v>24</v>
      </c>
      <c r="B58" s="84"/>
      <c r="C58" s="98"/>
      <c r="D58" s="112"/>
      <c r="F58" s="53" t="b">
        <f t="shared" si="4"/>
        <v>0</v>
      </c>
      <c r="H58" s="55">
        <f t="shared" si="5"/>
        <v>1</v>
      </c>
    </row>
    <row r="59" spans="1:9" x14ac:dyDescent="0.25">
      <c r="A59" s="83" t="s">
        <v>25</v>
      </c>
      <c r="B59" s="84"/>
      <c r="C59" s="98"/>
      <c r="D59" s="112"/>
      <c r="F59" s="53" t="b">
        <f t="shared" si="4"/>
        <v>0</v>
      </c>
      <c r="H59" s="55">
        <f t="shared" si="5"/>
        <v>1</v>
      </c>
    </row>
    <row r="60" spans="1:9" x14ac:dyDescent="0.25">
      <c r="A60" s="83" t="s">
        <v>26</v>
      </c>
      <c r="B60" s="84"/>
      <c r="C60" s="98"/>
      <c r="D60" s="112"/>
      <c r="F60" s="53" t="b">
        <f t="shared" si="4"/>
        <v>0</v>
      </c>
      <c r="H60" s="55">
        <f t="shared" si="5"/>
        <v>1</v>
      </c>
    </row>
    <row r="61" spans="1:9" ht="15.75" thickBot="1" x14ac:dyDescent="0.3">
      <c r="A61" s="81" t="s">
        <v>27</v>
      </c>
      <c r="B61" s="82"/>
      <c r="C61" s="77"/>
      <c r="D61" s="78"/>
      <c r="F61" s="53" t="b">
        <f t="shared" si="4"/>
        <v>0</v>
      </c>
      <c r="H61" s="55">
        <f>COUNTIF(C61,"")</f>
        <v>1</v>
      </c>
    </row>
    <row r="62" spans="1:9" ht="15.75" thickBot="1" x14ac:dyDescent="0.3">
      <c r="A62" s="34"/>
      <c r="B62" s="34"/>
      <c r="C62" s="18"/>
      <c r="D62" s="18"/>
    </row>
    <row r="63" spans="1:9" ht="28.15" customHeight="1" thickBot="1" x14ac:dyDescent="0.3">
      <c r="A63" s="64" t="s">
        <v>38</v>
      </c>
      <c r="B63" s="65"/>
      <c r="C63" s="65"/>
      <c r="D63" s="66"/>
    </row>
    <row r="64" spans="1:9" ht="50.1" customHeight="1" x14ac:dyDescent="0.25">
      <c r="A64" s="107" t="s">
        <v>126</v>
      </c>
      <c r="B64" s="108"/>
      <c r="C64" s="75"/>
      <c r="D64" s="76"/>
      <c r="F64" s="53" t="b">
        <f>ISNUMBER(C64)</f>
        <v>0</v>
      </c>
      <c r="G64" s="53" t="b">
        <f>IF(AND(C64&gt;0,OR(B65=1,B66=1,B67=1,B68=1,B69=1,B70=1,B71=1),OR(B72=1,B73=1,B74=1,B75=1,B76=1,B77=1),OR(C78="Yes",C78="No")),TRUE,IF(C64=0,TRUE,FALSE))</f>
        <v>1</v>
      </c>
      <c r="H64" s="55">
        <f>COUNTIF(C64,"")</f>
        <v>1</v>
      </c>
    </row>
    <row r="65" spans="1:8" ht="14.25" customHeight="1" x14ac:dyDescent="0.25">
      <c r="A65" s="102" t="s">
        <v>41</v>
      </c>
      <c r="B65" s="35"/>
      <c r="C65" s="67" t="s">
        <v>13</v>
      </c>
      <c r="D65" s="68"/>
      <c r="F65" s="53" t="b">
        <f>IF(OR(B65="", B65=1,B65=2,B65=3),TRUE,FALSE)</f>
        <v>1</v>
      </c>
      <c r="H65" s="55">
        <f>COUNTIF(B65,"")</f>
        <v>1</v>
      </c>
    </row>
    <row r="66" spans="1:8" x14ac:dyDescent="0.25">
      <c r="A66" s="102"/>
      <c r="B66" s="35"/>
      <c r="C66" s="67" t="s">
        <v>14</v>
      </c>
      <c r="D66" s="68"/>
      <c r="F66" s="53" t="b">
        <f>IF(OR(B66="", B66=1,B66=2,B66=3),TRUE,FALSE)</f>
        <v>1</v>
      </c>
      <c r="H66" s="55">
        <f t="shared" ref="H66:H77" si="6">COUNTIF(B66,"")</f>
        <v>1</v>
      </c>
    </row>
    <row r="67" spans="1:8" x14ac:dyDescent="0.25">
      <c r="A67" s="102"/>
      <c r="B67" s="35"/>
      <c r="C67" s="67" t="s">
        <v>15</v>
      </c>
      <c r="D67" s="68"/>
      <c r="F67" s="53" t="b">
        <f t="shared" ref="F67:F77" si="7">IF(OR(B67="", B67=1,B67=2,B67=3),TRUE,FALSE)</f>
        <v>1</v>
      </c>
      <c r="H67" s="55">
        <f>COUNTIF(B67,"")</f>
        <v>1</v>
      </c>
    </row>
    <row r="68" spans="1:8" x14ac:dyDescent="0.25">
      <c r="A68" s="102"/>
      <c r="B68" s="35"/>
      <c r="C68" s="67" t="s">
        <v>19</v>
      </c>
      <c r="D68" s="68"/>
      <c r="F68" s="53" t="b">
        <f t="shared" si="7"/>
        <v>1</v>
      </c>
      <c r="H68" s="55">
        <f t="shared" si="6"/>
        <v>1</v>
      </c>
    </row>
    <row r="69" spans="1:8" x14ac:dyDescent="0.25">
      <c r="A69" s="102"/>
      <c r="B69" s="35"/>
      <c r="C69" s="67" t="s">
        <v>16</v>
      </c>
      <c r="D69" s="68"/>
      <c r="F69" s="53" t="b">
        <f t="shared" si="7"/>
        <v>1</v>
      </c>
      <c r="H69" s="55">
        <f t="shared" si="6"/>
        <v>1</v>
      </c>
    </row>
    <row r="70" spans="1:8" x14ac:dyDescent="0.25">
      <c r="A70" s="102"/>
      <c r="B70" s="35"/>
      <c r="C70" s="67" t="s">
        <v>17</v>
      </c>
      <c r="D70" s="68"/>
      <c r="F70" s="53" t="b">
        <f t="shared" si="7"/>
        <v>1</v>
      </c>
      <c r="H70" s="55">
        <f t="shared" si="6"/>
        <v>1</v>
      </c>
    </row>
    <row r="71" spans="1:8" x14ac:dyDescent="0.25">
      <c r="A71" s="102"/>
      <c r="B71" s="35"/>
      <c r="C71" s="67" t="s">
        <v>18</v>
      </c>
      <c r="D71" s="68"/>
      <c r="F71" s="53" t="b">
        <f t="shared" si="7"/>
        <v>1</v>
      </c>
      <c r="H71" s="55">
        <f t="shared" si="6"/>
        <v>1</v>
      </c>
    </row>
    <row r="72" spans="1:8" ht="27" customHeight="1" x14ac:dyDescent="0.25">
      <c r="A72" s="102" t="s">
        <v>42</v>
      </c>
      <c r="B72" s="35"/>
      <c r="C72" s="67" t="s">
        <v>47</v>
      </c>
      <c r="D72" s="68"/>
      <c r="F72" s="53" t="b">
        <f t="shared" si="7"/>
        <v>1</v>
      </c>
      <c r="H72" s="55">
        <f t="shared" si="6"/>
        <v>1</v>
      </c>
    </row>
    <row r="73" spans="1:8" ht="40.5" customHeight="1" x14ac:dyDescent="0.25">
      <c r="A73" s="102"/>
      <c r="B73" s="35"/>
      <c r="C73" s="67" t="s">
        <v>48</v>
      </c>
      <c r="D73" s="68"/>
      <c r="F73" s="53" t="b">
        <f t="shared" si="7"/>
        <v>1</v>
      </c>
      <c r="H73" s="55">
        <f t="shared" si="6"/>
        <v>1</v>
      </c>
    </row>
    <row r="74" spans="1:8" ht="27" customHeight="1" x14ac:dyDescent="0.25">
      <c r="A74" s="102"/>
      <c r="B74" s="35"/>
      <c r="C74" s="67" t="s">
        <v>49</v>
      </c>
      <c r="D74" s="68"/>
      <c r="F74" s="53" t="b">
        <f t="shared" si="7"/>
        <v>1</v>
      </c>
      <c r="H74" s="55">
        <f t="shared" si="6"/>
        <v>1</v>
      </c>
    </row>
    <row r="75" spans="1:8" ht="54" customHeight="1" x14ac:dyDescent="0.25">
      <c r="A75" s="102"/>
      <c r="B75" s="35"/>
      <c r="C75" s="67" t="s">
        <v>50</v>
      </c>
      <c r="D75" s="68"/>
      <c r="F75" s="53" t="b">
        <f t="shared" si="7"/>
        <v>1</v>
      </c>
      <c r="H75" s="55">
        <f t="shared" si="6"/>
        <v>1</v>
      </c>
    </row>
    <row r="76" spans="1:8" ht="40.5" customHeight="1" x14ac:dyDescent="0.25">
      <c r="A76" s="102"/>
      <c r="B76" s="35"/>
      <c r="C76" s="67" t="s">
        <v>56</v>
      </c>
      <c r="D76" s="68"/>
      <c r="F76" s="53" t="b">
        <f t="shared" si="7"/>
        <v>1</v>
      </c>
      <c r="H76" s="55">
        <f t="shared" si="6"/>
        <v>1</v>
      </c>
    </row>
    <row r="77" spans="1:8" x14ac:dyDescent="0.25">
      <c r="A77" s="102"/>
      <c r="B77" s="35"/>
      <c r="C77" s="67" t="s">
        <v>51</v>
      </c>
      <c r="D77" s="68"/>
      <c r="F77" s="53" t="b">
        <f t="shared" si="7"/>
        <v>1</v>
      </c>
      <c r="H77" s="55">
        <f t="shared" si="6"/>
        <v>1</v>
      </c>
    </row>
    <row r="78" spans="1:8" ht="49.9" customHeight="1" x14ac:dyDescent="0.25">
      <c r="A78" s="102" t="s">
        <v>43</v>
      </c>
      <c r="B78" s="67"/>
      <c r="C78" s="113"/>
      <c r="D78" s="114"/>
      <c r="F78" s="53" t="b">
        <f>IF(OR(C78="Yes",C78="No",C78=""),TRUE,FALSE)</f>
        <v>1</v>
      </c>
      <c r="H78" s="55">
        <f>COUNTIF(C78,"")</f>
        <v>1</v>
      </c>
    </row>
    <row r="79" spans="1:8" ht="49.9" customHeight="1" thickBot="1" x14ac:dyDescent="0.3">
      <c r="A79" s="69" t="s">
        <v>127</v>
      </c>
      <c r="B79" s="70"/>
      <c r="C79" s="62"/>
      <c r="D79" s="63"/>
      <c r="F79" s="53" t="b">
        <f>IF(OR(C79="English",C79="The language(s) of the home Member State",C79="Any of the two options above at the clients' discretion (i.e. complaints may be filled either in English or in the language(s) of the home member state",C79="other",C79=""),TRUE,FALSE)</f>
        <v>1</v>
      </c>
      <c r="G79" s="53" t="b">
        <f>IF(AND(C78="No",C79=""),FALSE,TRUE)</f>
        <v>1</v>
      </c>
      <c r="H79" s="55">
        <f>COUNTIF(C79,"")</f>
        <v>1</v>
      </c>
    </row>
    <row r="81" spans="2:9" x14ac:dyDescent="0.25">
      <c r="B81" s="16" t="s">
        <v>88</v>
      </c>
      <c r="H81" s="55">
        <f>SUM(H6:H79)</f>
        <v>37</v>
      </c>
      <c r="I81" s="55">
        <f>SUM(I6:I79)</f>
        <v>28</v>
      </c>
    </row>
    <row r="82" spans="2:9" x14ac:dyDescent="0.25">
      <c r="B82" s="46" t="b">
        <f>IF(H82=65,TRUE,IF(OR(ISBLANK(B6),ISBLANK(B7),ISBLANK(B13),ISBLANK(B23),ISBLANK(B30),ISBLANK(B37),ISBLANK(B44),ISBLANK(C23),ISBLANK(C24),ISBLANK(C25),ISBLANK(C26),ISBLANK(C27),ISBLANK(C28),ISBLANK(C29),ISBLANK(C30),ISBLANK(C31),ISBLANK(C32),ISBLANK(C33),ISBLANK(C34),ISBLANK(C35),ISBLANK(C36),ISBLANK(C37),ISBLANK(C38),ISBLANK(C39),ISBLANK(C40),ISBLANK(C41),ISBLANK(C42),ISBLANK(C43),ISBLANK(C44),ISBLANK(C45),ISBLANK(C46),ISBLANK(C47),ISBLANK(C48),ISBLANK(C49),ISBLANK(C50),ISBLANK(C55),ISBLANK(C56),ISBLANK(C57),ISBLANK(C58),ISBLANK(C59),ISBLANK(C60),ISBLANK(C61),ISBLANK(C64),F3=FALSE,G3=FALSE),FALSE,TRUE))</f>
        <v>1</v>
      </c>
      <c r="H82" s="56">
        <f>H81+I81</f>
        <v>65</v>
      </c>
    </row>
  </sheetData>
  <sheetProtection algorithmName="SHA-512" hashValue="W7mMduLhGuD6cuEQdjnhxGAu9eW+PZ1Yn2w0LB1CjcGz/csOCjXRgztSjeIwO//EQD92UnJhgv+9fY/eEhhg+Q==" saltValue="H1IHSyM2YlZsoFbOCkgfzw==" spinCount="100000" sheet="1" objects="1" scenarios="1"/>
  <mergeCells count="65">
    <mergeCell ref="A78:B78"/>
    <mergeCell ref="C78:D78"/>
    <mergeCell ref="A79:B79"/>
    <mergeCell ref="C79:D79"/>
    <mergeCell ref="C69:D69"/>
    <mergeCell ref="C70:D70"/>
    <mergeCell ref="C71:D71"/>
    <mergeCell ref="A72:A77"/>
    <mergeCell ref="C72:D72"/>
    <mergeCell ref="C73:D73"/>
    <mergeCell ref="C74:D74"/>
    <mergeCell ref="C75:D75"/>
    <mergeCell ref="C76:D76"/>
    <mergeCell ref="C77:D77"/>
    <mergeCell ref="A65:A71"/>
    <mergeCell ref="C65:D65"/>
    <mergeCell ref="C66:D66"/>
    <mergeCell ref="C67:D67"/>
    <mergeCell ref="C68:D68"/>
    <mergeCell ref="A58:B58"/>
    <mergeCell ref="C58:D58"/>
    <mergeCell ref="A59:B59"/>
    <mergeCell ref="C59:D59"/>
    <mergeCell ref="A60:B60"/>
    <mergeCell ref="C60:D60"/>
    <mergeCell ref="A61:B61"/>
    <mergeCell ref="C61:D61"/>
    <mergeCell ref="A63:D63"/>
    <mergeCell ref="A64:B64"/>
    <mergeCell ref="C64:D64"/>
    <mergeCell ref="A55:B55"/>
    <mergeCell ref="C55:D55"/>
    <mergeCell ref="A56:B56"/>
    <mergeCell ref="C56:D56"/>
    <mergeCell ref="A57:B57"/>
    <mergeCell ref="C57:D57"/>
    <mergeCell ref="A53:B53"/>
    <mergeCell ref="C53:D54"/>
    <mergeCell ref="A54:B54"/>
    <mergeCell ref="A21:D21"/>
    <mergeCell ref="C22:D22"/>
    <mergeCell ref="A23:A29"/>
    <mergeCell ref="B23:B29"/>
    <mergeCell ref="A30:A36"/>
    <mergeCell ref="B30:B36"/>
    <mergeCell ref="A37:A43"/>
    <mergeCell ref="B37:B43"/>
    <mergeCell ref="A44:A50"/>
    <mergeCell ref="B44:B50"/>
    <mergeCell ref="A52:D52"/>
    <mergeCell ref="B13:D13"/>
    <mergeCell ref="A14:A19"/>
    <mergeCell ref="B14:D14"/>
    <mergeCell ref="B15:D15"/>
    <mergeCell ref="B16:D16"/>
    <mergeCell ref="B17:D17"/>
    <mergeCell ref="B18:D18"/>
    <mergeCell ref="B19:D19"/>
    <mergeCell ref="A1:D1"/>
    <mergeCell ref="A12:D12"/>
    <mergeCell ref="B3:D3"/>
    <mergeCell ref="A5:B5"/>
    <mergeCell ref="B6:D6"/>
    <mergeCell ref="B7:D7"/>
    <mergeCell ref="B8:D8"/>
  </mergeCells>
  <conditionalFormatting sqref="B82">
    <cfRule type="cellIs" dxfId="88" priority="1" operator="equal">
      <formula>TRUE</formula>
    </cfRule>
    <cfRule type="cellIs" dxfId="87" priority="2" operator="equal">
      <formula>"TRUE"</formula>
    </cfRule>
    <cfRule type="cellIs" dxfId="86" priority="3" operator="equal">
      <formula>"FALSE"</formula>
    </cfRule>
  </conditionalFormatting>
  <dataValidations count="8">
    <dataValidation type="list" allowBlank="1" showInputMessage="1" showErrorMessage="1" sqref="B23 B44 B37 B30 C55:C61">
      <formula1>"&lt; 50, 50 - 300, 300 - 1000, 1000 - 5000, 5000 - 10000, &gt; 10000"</formula1>
    </dataValidation>
    <dataValidation type="list" allowBlank="1" showInputMessage="1" showErrorMessage="1" sqref="B7:D8 B13:D13 C78">
      <formula1>"Yes, No"</formula1>
    </dataValidation>
    <dataValidation type="list" allowBlank="1" showInputMessage="1" showErrorMessage="1" sqref="B14:D19">
      <formula1>"specific website, specific marketing material, use of the language of a host MS (if different from the one(s) from your home MS), telephone calls, tied agents in the host MS, roadshows"</formula1>
    </dataValidation>
    <dataValidation type="list" allowBlank="1" showInputMessage="1" showErrorMessage="1" sqref="C79">
      <formula1>"English, The language(s) of the home Member State, Any of the two options above at the clients' discretion (i.e. complaints may be filled either in English or in the language(s) of the home member state, other"</formula1>
    </dataValidation>
    <dataValidation type="list" allowBlank="1" showInputMessage="1" showErrorMessage="1" sqref="C23:C50">
      <formula1>"X, N/A"</formula1>
    </dataValidation>
    <dataValidation type="decimal" allowBlank="1" showInputMessage="1" showErrorMessage="1" sqref="B6:D6">
      <formula1>-9999999999999990000</formula1>
      <formula2>9999999999999990000</formula2>
    </dataValidation>
    <dataValidation type="whole" operator="greaterThanOrEqual" allowBlank="1" showInputMessage="1" showErrorMessage="1" sqref="C64:D64">
      <formula1>0</formula1>
    </dataValidation>
    <dataValidation type="whole" allowBlank="1" showInputMessage="1" showErrorMessage="1" sqref="B65:B77">
      <formula1>1</formula1>
      <formula2>3</formula2>
    </dataValidation>
  </dataValidations>
  <pageMargins left="0.7" right="0.7" top="0.75" bottom="0.75" header="0.3" footer="0.3"/>
  <pageSetup paperSize="9" scale="71" fitToHeight="0" orientation="portrait" horizontalDpi="300" verticalDpi="300" r:id="rId1"/>
  <rowBreaks count="1" manualBreakCount="1">
    <brk id="51" max="3"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82"/>
  <sheetViews>
    <sheetView zoomScaleNormal="100" zoomScaleSheetLayoutView="100" workbookViewId="0">
      <selection sqref="A1:D1"/>
    </sheetView>
  </sheetViews>
  <sheetFormatPr defaultRowHeight="15" x14ac:dyDescent="0.25"/>
  <cols>
    <col min="1" max="1" width="48.7109375" style="4" customWidth="1"/>
    <col min="2" max="4" width="25.5703125" style="4" customWidth="1"/>
    <col min="5" max="10" width="9.140625" style="53"/>
    <col min="11" max="16384" width="9.140625" style="4"/>
  </cols>
  <sheetData>
    <row r="1" spans="1:8" ht="16.5" thickBot="1" x14ac:dyDescent="0.3">
      <c r="A1" s="58" t="s">
        <v>44</v>
      </c>
      <c r="B1" s="121"/>
      <c r="C1" s="121"/>
      <c r="D1" s="59"/>
    </row>
    <row r="2" spans="1:8" ht="15.75" thickBot="1" x14ac:dyDescent="0.3">
      <c r="A2" s="18"/>
      <c r="B2" s="18"/>
      <c r="C2" s="18"/>
      <c r="D2" s="18"/>
    </row>
    <row r="3" spans="1:8" ht="15.75" thickBot="1" x14ac:dyDescent="0.3">
      <c r="A3" s="19" t="s">
        <v>31</v>
      </c>
      <c r="B3" s="132" t="s">
        <v>77</v>
      </c>
      <c r="C3" s="133"/>
      <c r="D3" s="134"/>
      <c r="F3" s="54" t="b">
        <f>IF(ISNA(MATCH(FALSE,F5:F79,0)),TRUE,FALSE)</f>
        <v>0</v>
      </c>
      <c r="G3" s="54" t="b">
        <f>IF(ISNA(MATCH(FALSE,G5:G79,0)),TRUE,FALSE)</f>
        <v>0</v>
      </c>
    </row>
    <row r="4" spans="1:8" ht="15.75" thickBot="1" x14ac:dyDescent="0.3">
      <c r="A4" s="18"/>
      <c r="B4" s="18"/>
      <c r="C4" s="18"/>
      <c r="D4" s="18"/>
    </row>
    <row r="5" spans="1:8" ht="30" customHeight="1" thickBot="1" x14ac:dyDescent="0.3">
      <c r="A5" s="87" t="s">
        <v>32</v>
      </c>
      <c r="B5" s="88"/>
      <c r="C5" s="20"/>
      <c r="D5" s="21"/>
    </row>
    <row r="6" spans="1:8" ht="51.95" customHeight="1" x14ac:dyDescent="0.25">
      <c r="A6" s="22" t="s">
        <v>52</v>
      </c>
      <c r="B6" s="135"/>
      <c r="C6" s="136"/>
      <c r="D6" s="137"/>
      <c r="F6" s="53" t="b">
        <f>ISNUMBER(B6)</f>
        <v>0</v>
      </c>
      <c r="H6" s="55">
        <f>COUNTIF(B6,"")</f>
        <v>1</v>
      </c>
    </row>
    <row r="7" spans="1:8" ht="51.95" customHeight="1" x14ac:dyDescent="0.25">
      <c r="A7" s="23" t="s">
        <v>54</v>
      </c>
      <c r="B7" s="122"/>
      <c r="C7" s="123"/>
      <c r="D7" s="124"/>
      <c r="F7" s="53" t="b">
        <f>IF(OR(B7="Yes",B7="No"),TRUE,FALSE)</f>
        <v>0</v>
      </c>
      <c r="H7" s="55">
        <f>COUNTIF(B7,"")</f>
        <v>1</v>
      </c>
    </row>
    <row r="8" spans="1:8" ht="79.150000000000006" customHeight="1" thickBot="1" x14ac:dyDescent="0.3">
      <c r="A8" s="24" t="s">
        <v>124</v>
      </c>
      <c r="B8" s="125"/>
      <c r="C8" s="126"/>
      <c r="D8" s="127"/>
      <c r="F8" s="53" t="b">
        <f>IF(OR(B8="Yes",B8="No",B8=""),TRUE,FALSE)</f>
        <v>1</v>
      </c>
      <c r="G8" s="53" t="b">
        <f>IF(AND(B7="Yes",OR(B8="Yes",B8="No")),TRUE,IF(B7="No",TRUE,FALSE))</f>
        <v>0</v>
      </c>
      <c r="H8" s="55">
        <f>COUNTIF(B8,"")</f>
        <v>1</v>
      </c>
    </row>
    <row r="9" spans="1:8" x14ac:dyDescent="0.25">
      <c r="A9" s="25" t="s">
        <v>39</v>
      </c>
      <c r="B9" s="18"/>
      <c r="C9" s="18"/>
      <c r="D9" s="18"/>
    </row>
    <row r="10" spans="1:8" x14ac:dyDescent="0.25">
      <c r="A10" s="26" t="s">
        <v>55</v>
      </c>
      <c r="B10" s="18"/>
      <c r="C10" s="18"/>
      <c r="D10" s="18"/>
    </row>
    <row r="11" spans="1:8" ht="15.75" thickBot="1" x14ac:dyDescent="0.3">
      <c r="A11" s="18"/>
      <c r="B11" s="18"/>
      <c r="C11" s="18"/>
      <c r="D11" s="18"/>
    </row>
    <row r="12" spans="1:8" ht="30" customHeight="1" thickBot="1" x14ac:dyDescent="0.3">
      <c r="A12" s="128" t="s">
        <v>10</v>
      </c>
      <c r="B12" s="129"/>
      <c r="C12" s="130"/>
      <c r="D12" s="131"/>
    </row>
    <row r="13" spans="1:8" ht="85.5" x14ac:dyDescent="0.25">
      <c r="A13" s="37" t="s">
        <v>53</v>
      </c>
      <c r="B13" s="92"/>
      <c r="C13" s="93"/>
      <c r="D13" s="94"/>
      <c r="F13" s="53" t="b">
        <f>IF(OR(B13="Yes",B13="No"),TRUE,FALSE)</f>
        <v>0</v>
      </c>
      <c r="H13" s="55">
        <f>COUNTIF(B13,"")</f>
        <v>1</v>
      </c>
    </row>
    <row r="14" spans="1:8" ht="15" customHeight="1" x14ac:dyDescent="0.25">
      <c r="A14" s="102" t="s">
        <v>125</v>
      </c>
      <c r="B14" s="103"/>
      <c r="C14" s="104"/>
      <c r="D14" s="105"/>
      <c r="F14" s="53" t="b">
        <f>IF(OR(B14="specific website",B14="specific marketing material",B14="use of the language of a host MS (if different from the one(s) from your home MS)",B14="telephone calls",B14="tied agents in the host MS",B14="roadshows",B14=""),TRUE,FALSE)</f>
        <v>1</v>
      </c>
      <c r="H14" s="55">
        <f>COUNTIF(B14,"")</f>
        <v>1</v>
      </c>
    </row>
    <row r="15" spans="1:8" x14ac:dyDescent="0.25">
      <c r="A15" s="102"/>
      <c r="B15" s="103"/>
      <c r="C15" s="104"/>
      <c r="D15" s="105"/>
      <c r="F15" s="53" t="b">
        <f t="shared" ref="F15:F19" si="0">IF(OR(B15="specific website",B15="specific marketing material",B15="use of the language of a host MS (if different from the one(s) from your home MS)",B15="telephone calls",B15="tied agents in the host MS",B15="roadshows",B15=""),TRUE,FALSE)</f>
        <v>1</v>
      </c>
      <c r="H15" s="55">
        <f>COUNTIF(B15,"")</f>
        <v>1</v>
      </c>
    </row>
    <row r="16" spans="1:8" x14ac:dyDescent="0.25">
      <c r="A16" s="102"/>
      <c r="B16" s="103"/>
      <c r="C16" s="104"/>
      <c r="D16" s="105"/>
      <c r="F16" s="53" t="b">
        <f t="shared" si="0"/>
        <v>1</v>
      </c>
      <c r="H16" s="55">
        <f t="shared" ref="H16:H19" si="1">COUNTIF(B16,"")</f>
        <v>1</v>
      </c>
    </row>
    <row r="17" spans="1:9" x14ac:dyDescent="0.25">
      <c r="A17" s="102"/>
      <c r="B17" s="103"/>
      <c r="C17" s="104"/>
      <c r="D17" s="105"/>
      <c r="F17" s="53" t="b">
        <f t="shared" si="0"/>
        <v>1</v>
      </c>
      <c r="H17" s="55">
        <f t="shared" si="1"/>
        <v>1</v>
      </c>
    </row>
    <row r="18" spans="1:9" x14ac:dyDescent="0.25">
      <c r="A18" s="102"/>
      <c r="B18" s="103"/>
      <c r="C18" s="104"/>
      <c r="D18" s="105"/>
      <c r="F18" s="53" t="b">
        <f t="shared" si="0"/>
        <v>1</v>
      </c>
      <c r="H18" s="55">
        <f t="shared" si="1"/>
        <v>1</v>
      </c>
    </row>
    <row r="19" spans="1:9" ht="15.75" thickBot="1" x14ac:dyDescent="0.3">
      <c r="A19" s="69"/>
      <c r="B19" s="95"/>
      <c r="C19" s="96"/>
      <c r="D19" s="97"/>
      <c r="F19" s="53" t="b">
        <f t="shared" si="0"/>
        <v>1</v>
      </c>
      <c r="G19" s="53" t="b">
        <f>IF(AND(B13="Yes",B14="",B15="",B16="",B17="",B18="",B19=""),FALSE,TRUE)</f>
        <v>1</v>
      </c>
      <c r="H19" s="55">
        <f t="shared" si="1"/>
        <v>1</v>
      </c>
    </row>
    <row r="20" spans="1:9" ht="15.75" thickBot="1" x14ac:dyDescent="0.3">
      <c r="A20" s="18"/>
      <c r="B20" s="18"/>
      <c r="C20" s="18"/>
      <c r="D20" s="18"/>
    </row>
    <row r="21" spans="1:9" ht="27" customHeight="1" thickBot="1" x14ac:dyDescent="0.3">
      <c r="A21" s="87" t="s">
        <v>33</v>
      </c>
      <c r="B21" s="88"/>
      <c r="C21" s="89"/>
      <c r="D21" s="90"/>
    </row>
    <row r="22" spans="1:9" ht="27" customHeight="1" thickBot="1" x14ac:dyDescent="0.3">
      <c r="A22" s="28" t="s">
        <v>34</v>
      </c>
      <c r="B22" s="29" t="s">
        <v>45</v>
      </c>
      <c r="C22" s="99" t="s">
        <v>11</v>
      </c>
      <c r="D22" s="100"/>
    </row>
    <row r="23" spans="1:9" x14ac:dyDescent="0.25">
      <c r="A23" s="91" t="s">
        <v>12</v>
      </c>
      <c r="B23" s="101"/>
      <c r="C23" s="38"/>
      <c r="D23" s="30" t="s">
        <v>13</v>
      </c>
      <c r="F23" s="53" t="b">
        <f>IF(OR(B23="&lt; 50",B23="50 - 300",B23="300 - 1000",B23="1000 - 5000",B23="5000 - 10000",B23="&gt; 10000"),TRUE,FALSE)</f>
        <v>0</v>
      </c>
      <c r="G23" s="53" t="b">
        <f>IF(OR(C23="X",C23="N/A"),TRUE,FALSE)</f>
        <v>0</v>
      </c>
      <c r="H23" s="55">
        <f>COUNTIF(B23,"")</f>
        <v>1</v>
      </c>
      <c r="I23" s="55">
        <f>COUNTIF(C23,"")</f>
        <v>1</v>
      </c>
    </row>
    <row r="24" spans="1:9" x14ac:dyDescent="0.25">
      <c r="A24" s="86"/>
      <c r="B24" s="98"/>
      <c r="C24" s="39"/>
      <c r="D24" s="36" t="s">
        <v>14</v>
      </c>
      <c r="G24" s="53" t="b">
        <f t="shared" ref="G24:G50" si="2">IF(OR(C24="X",C24="N/A"),TRUE,FALSE)</f>
        <v>0</v>
      </c>
      <c r="I24" s="55">
        <f t="shared" ref="I24:I50" si="3">COUNTIF(C24,"")</f>
        <v>1</v>
      </c>
    </row>
    <row r="25" spans="1:9" x14ac:dyDescent="0.25">
      <c r="A25" s="86"/>
      <c r="B25" s="98"/>
      <c r="C25" s="39"/>
      <c r="D25" s="36" t="s">
        <v>15</v>
      </c>
      <c r="G25" s="53" t="b">
        <f t="shared" si="2"/>
        <v>0</v>
      </c>
      <c r="I25" s="55">
        <f t="shared" si="3"/>
        <v>1</v>
      </c>
    </row>
    <row r="26" spans="1:9" ht="14.25" customHeight="1" x14ac:dyDescent="0.25">
      <c r="A26" s="86"/>
      <c r="B26" s="98"/>
      <c r="C26" s="39"/>
      <c r="D26" s="36" t="s">
        <v>19</v>
      </c>
      <c r="G26" s="53" t="b">
        <f t="shared" si="2"/>
        <v>0</v>
      </c>
      <c r="I26" s="55">
        <f t="shared" si="3"/>
        <v>1</v>
      </c>
    </row>
    <row r="27" spans="1:9" x14ac:dyDescent="0.25">
      <c r="A27" s="86"/>
      <c r="B27" s="98"/>
      <c r="C27" s="39"/>
      <c r="D27" s="36" t="s">
        <v>16</v>
      </c>
      <c r="G27" s="53" t="b">
        <f t="shared" si="2"/>
        <v>0</v>
      </c>
      <c r="I27" s="55">
        <f>COUNTIF(C27,"")</f>
        <v>1</v>
      </c>
    </row>
    <row r="28" spans="1:9" x14ac:dyDescent="0.25">
      <c r="A28" s="86"/>
      <c r="B28" s="98"/>
      <c r="C28" s="39"/>
      <c r="D28" s="36" t="s">
        <v>17</v>
      </c>
      <c r="G28" s="53" t="b">
        <f t="shared" si="2"/>
        <v>0</v>
      </c>
      <c r="I28" s="55">
        <f t="shared" si="3"/>
        <v>1</v>
      </c>
    </row>
    <row r="29" spans="1:9" x14ac:dyDescent="0.25">
      <c r="A29" s="86"/>
      <c r="B29" s="98"/>
      <c r="C29" s="39"/>
      <c r="D29" s="36" t="s">
        <v>18</v>
      </c>
      <c r="G29" s="53" t="b">
        <f t="shared" si="2"/>
        <v>0</v>
      </c>
      <c r="I29" s="55">
        <f t="shared" si="3"/>
        <v>1</v>
      </c>
    </row>
    <row r="30" spans="1:9" x14ac:dyDescent="0.25">
      <c r="A30" s="85" t="s">
        <v>9</v>
      </c>
      <c r="B30" s="98"/>
      <c r="C30" s="39"/>
      <c r="D30" s="36" t="s">
        <v>13</v>
      </c>
      <c r="F30" s="53" t="b">
        <f>IF(OR(B30="&lt; 50",B30="50 - 300",B30="300 - 1000",B30="1000 - 5000",B30="5000 - 10000",B30="&gt; 10000"),TRUE,FALSE)</f>
        <v>0</v>
      </c>
      <c r="G30" s="53" t="b">
        <f t="shared" si="2"/>
        <v>0</v>
      </c>
      <c r="H30" s="55">
        <f>COUNTIF(B30,"")</f>
        <v>1</v>
      </c>
      <c r="I30" s="55">
        <f t="shared" si="3"/>
        <v>1</v>
      </c>
    </row>
    <row r="31" spans="1:9" x14ac:dyDescent="0.25">
      <c r="A31" s="86"/>
      <c r="B31" s="98"/>
      <c r="C31" s="39"/>
      <c r="D31" s="36" t="s">
        <v>14</v>
      </c>
      <c r="G31" s="53" t="b">
        <f t="shared" si="2"/>
        <v>0</v>
      </c>
      <c r="I31" s="55">
        <f t="shared" si="3"/>
        <v>1</v>
      </c>
    </row>
    <row r="32" spans="1:9" x14ac:dyDescent="0.25">
      <c r="A32" s="86"/>
      <c r="B32" s="98"/>
      <c r="C32" s="39"/>
      <c r="D32" s="36" t="s">
        <v>15</v>
      </c>
      <c r="G32" s="53" t="b">
        <f t="shared" si="2"/>
        <v>0</v>
      </c>
      <c r="I32" s="55">
        <f t="shared" si="3"/>
        <v>1</v>
      </c>
    </row>
    <row r="33" spans="1:9" ht="14.25" customHeight="1" x14ac:dyDescent="0.25">
      <c r="A33" s="86"/>
      <c r="B33" s="98"/>
      <c r="C33" s="39"/>
      <c r="D33" s="36" t="s">
        <v>19</v>
      </c>
      <c r="G33" s="53" t="b">
        <f t="shared" si="2"/>
        <v>0</v>
      </c>
      <c r="I33" s="55">
        <f t="shared" si="3"/>
        <v>1</v>
      </c>
    </row>
    <row r="34" spans="1:9" x14ac:dyDescent="0.25">
      <c r="A34" s="86"/>
      <c r="B34" s="98"/>
      <c r="C34" s="39"/>
      <c r="D34" s="36" t="s">
        <v>16</v>
      </c>
      <c r="G34" s="53" t="b">
        <f t="shared" si="2"/>
        <v>0</v>
      </c>
      <c r="I34" s="55">
        <f t="shared" si="3"/>
        <v>1</v>
      </c>
    </row>
    <row r="35" spans="1:9" x14ac:dyDescent="0.25">
      <c r="A35" s="86"/>
      <c r="B35" s="98"/>
      <c r="C35" s="39"/>
      <c r="D35" s="36" t="s">
        <v>17</v>
      </c>
      <c r="G35" s="53" t="b">
        <f t="shared" si="2"/>
        <v>0</v>
      </c>
      <c r="I35" s="55">
        <f>COUNTIF(C35,"")</f>
        <v>1</v>
      </c>
    </row>
    <row r="36" spans="1:9" x14ac:dyDescent="0.25">
      <c r="A36" s="86"/>
      <c r="B36" s="98"/>
      <c r="C36" s="39"/>
      <c r="D36" s="36" t="s">
        <v>18</v>
      </c>
      <c r="G36" s="53" t="b">
        <f t="shared" si="2"/>
        <v>0</v>
      </c>
      <c r="I36" s="55">
        <f t="shared" si="3"/>
        <v>1</v>
      </c>
    </row>
    <row r="37" spans="1:9" x14ac:dyDescent="0.25">
      <c r="A37" s="85" t="s">
        <v>8</v>
      </c>
      <c r="B37" s="98"/>
      <c r="C37" s="39"/>
      <c r="D37" s="36" t="s">
        <v>13</v>
      </c>
      <c r="F37" s="53" t="b">
        <f>IF(OR(B37="&lt; 50",B37="50 - 300",B37="300 - 1000",B37="1000 - 5000",B37="5000 - 10000",B37="&gt; 10000"),TRUE,FALSE)</f>
        <v>0</v>
      </c>
      <c r="G37" s="53" t="b">
        <f t="shared" si="2"/>
        <v>0</v>
      </c>
      <c r="H37" s="55">
        <f>COUNTIF(B37,"")</f>
        <v>1</v>
      </c>
      <c r="I37" s="55">
        <f t="shared" si="3"/>
        <v>1</v>
      </c>
    </row>
    <row r="38" spans="1:9" x14ac:dyDescent="0.25">
      <c r="A38" s="86"/>
      <c r="B38" s="98"/>
      <c r="C38" s="39"/>
      <c r="D38" s="36" t="s">
        <v>14</v>
      </c>
      <c r="G38" s="53" t="b">
        <f t="shared" si="2"/>
        <v>0</v>
      </c>
      <c r="I38" s="55">
        <f t="shared" si="3"/>
        <v>1</v>
      </c>
    </row>
    <row r="39" spans="1:9" x14ac:dyDescent="0.25">
      <c r="A39" s="86"/>
      <c r="B39" s="98"/>
      <c r="C39" s="39"/>
      <c r="D39" s="36" t="s">
        <v>15</v>
      </c>
      <c r="G39" s="53" t="b">
        <f t="shared" si="2"/>
        <v>0</v>
      </c>
      <c r="I39" s="55">
        <f t="shared" si="3"/>
        <v>1</v>
      </c>
    </row>
    <row r="40" spans="1:9" ht="14.25" customHeight="1" x14ac:dyDescent="0.25">
      <c r="A40" s="86"/>
      <c r="B40" s="98"/>
      <c r="C40" s="39"/>
      <c r="D40" s="36" t="s">
        <v>19</v>
      </c>
      <c r="G40" s="53" t="b">
        <f t="shared" si="2"/>
        <v>0</v>
      </c>
      <c r="I40" s="55">
        <f t="shared" si="3"/>
        <v>1</v>
      </c>
    </row>
    <row r="41" spans="1:9" x14ac:dyDescent="0.25">
      <c r="A41" s="86"/>
      <c r="B41" s="98"/>
      <c r="C41" s="39"/>
      <c r="D41" s="36" t="s">
        <v>16</v>
      </c>
      <c r="G41" s="53" t="b">
        <f t="shared" si="2"/>
        <v>0</v>
      </c>
      <c r="I41" s="55">
        <f>COUNTIF(C41,"")</f>
        <v>1</v>
      </c>
    </row>
    <row r="42" spans="1:9" x14ac:dyDescent="0.25">
      <c r="A42" s="86"/>
      <c r="B42" s="98"/>
      <c r="C42" s="39"/>
      <c r="D42" s="36" t="s">
        <v>17</v>
      </c>
      <c r="G42" s="53" t="b">
        <f t="shared" si="2"/>
        <v>0</v>
      </c>
      <c r="I42" s="55">
        <f t="shared" si="3"/>
        <v>1</v>
      </c>
    </row>
    <row r="43" spans="1:9" x14ac:dyDescent="0.25">
      <c r="A43" s="86"/>
      <c r="B43" s="98"/>
      <c r="C43" s="39"/>
      <c r="D43" s="36" t="s">
        <v>18</v>
      </c>
      <c r="G43" s="53" t="b">
        <f t="shared" si="2"/>
        <v>0</v>
      </c>
      <c r="I43" s="55">
        <f t="shared" si="3"/>
        <v>1</v>
      </c>
    </row>
    <row r="44" spans="1:9" x14ac:dyDescent="0.25">
      <c r="A44" s="85" t="s">
        <v>20</v>
      </c>
      <c r="B44" s="98"/>
      <c r="C44" s="39"/>
      <c r="D44" s="36" t="s">
        <v>13</v>
      </c>
      <c r="F44" s="53" t="b">
        <f>IF(OR(B44="&lt; 50",B44="50 - 300",B44="300 - 1000",B44="1000 - 5000",B44="5000 - 10000",B44="&gt; 10000"),TRUE,FALSE)</f>
        <v>0</v>
      </c>
      <c r="G44" s="53" t="b">
        <f t="shared" si="2"/>
        <v>0</v>
      </c>
      <c r="H44" s="55">
        <f>COUNTIF(B44,"")</f>
        <v>1</v>
      </c>
      <c r="I44" s="55">
        <f t="shared" si="3"/>
        <v>1</v>
      </c>
    </row>
    <row r="45" spans="1:9" x14ac:dyDescent="0.25">
      <c r="A45" s="86"/>
      <c r="B45" s="98"/>
      <c r="C45" s="39"/>
      <c r="D45" s="36" t="s">
        <v>14</v>
      </c>
      <c r="G45" s="53" t="b">
        <f t="shared" si="2"/>
        <v>0</v>
      </c>
      <c r="I45" s="55">
        <f t="shared" si="3"/>
        <v>1</v>
      </c>
    </row>
    <row r="46" spans="1:9" x14ac:dyDescent="0.25">
      <c r="A46" s="86"/>
      <c r="B46" s="98"/>
      <c r="C46" s="39"/>
      <c r="D46" s="36" t="s">
        <v>15</v>
      </c>
      <c r="G46" s="53" t="b">
        <f t="shared" si="2"/>
        <v>0</v>
      </c>
      <c r="I46" s="55">
        <f t="shared" si="3"/>
        <v>1</v>
      </c>
    </row>
    <row r="47" spans="1:9" ht="14.25" customHeight="1" x14ac:dyDescent="0.25">
      <c r="A47" s="86"/>
      <c r="B47" s="98"/>
      <c r="C47" s="39"/>
      <c r="D47" s="36" t="s">
        <v>19</v>
      </c>
      <c r="G47" s="53" t="b">
        <f t="shared" si="2"/>
        <v>0</v>
      </c>
      <c r="I47" s="55">
        <f t="shared" si="3"/>
        <v>1</v>
      </c>
    </row>
    <row r="48" spans="1:9" x14ac:dyDescent="0.25">
      <c r="A48" s="86"/>
      <c r="B48" s="98"/>
      <c r="C48" s="39"/>
      <c r="D48" s="36" t="s">
        <v>16</v>
      </c>
      <c r="G48" s="53" t="b">
        <f t="shared" si="2"/>
        <v>0</v>
      </c>
      <c r="I48" s="55">
        <f t="shared" si="3"/>
        <v>1</v>
      </c>
    </row>
    <row r="49" spans="1:9" x14ac:dyDescent="0.25">
      <c r="A49" s="86"/>
      <c r="B49" s="98"/>
      <c r="C49" s="39"/>
      <c r="D49" s="36" t="s">
        <v>17</v>
      </c>
      <c r="G49" s="53" t="b">
        <f t="shared" si="2"/>
        <v>0</v>
      </c>
      <c r="I49" s="55">
        <f t="shared" si="3"/>
        <v>1</v>
      </c>
    </row>
    <row r="50" spans="1:9" ht="15.75" thickBot="1" x14ac:dyDescent="0.3">
      <c r="A50" s="106"/>
      <c r="B50" s="77"/>
      <c r="C50" s="40"/>
      <c r="D50" s="32" t="s">
        <v>18</v>
      </c>
      <c r="G50" s="53" t="b">
        <f t="shared" si="2"/>
        <v>0</v>
      </c>
      <c r="I50" s="55">
        <f t="shared" si="3"/>
        <v>1</v>
      </c>
    </row>
    <row r="51" spans="1:9" ht="15.75" thickBot="1" x14ac:dyDescent="0.3">
      <c r="A51" s="33"/>
      <c r="B51" s="33"/>
      <c r="C51" s="18"/>
      <c r="D51" s="18"/>
    </row>
    <row r="52" spans="1:9" ht="27.75" customHeight="1" thickBot="1" x14ac:dyDescent="0.3">
      <c r="A52" s="109" t="s">
        <v>35</v>
      </c>
      <c r="B52" s="110"/>
      <c r="C52" s="110"/>
      <c r="D52" s="111"/>
    </row>
    <row r="53" spans="1:9" x14ac:dyDescent="0.25">
      <c r="A53" s="71" t="s">
        <v>36</v>
      </c>
      <c r="B53" s="72"/>
      <c r="C53" s="117" t="s">
        <v>46</v>
      </c>
      <c r="D53" s="118"/>
    </row>
    <row r="54" spans="1:9" ht="15.75" thickBot="1" x14ac:dyDescent="0.3">
      <c r="A54" s="73" t="s">
        <v>37</v>
      </c>
      <c r="B54" s="74"/>
      <c r="C54" s="119"/>
      <c r="D54" s="120"/>
    </row>
    <row r="55" spans="1:9" x14ac:dyDescent="0.25">
      <c r="A55" s="79" t="s">
        <v>21</v>
      </c>
      <c r="B55" s="80"/>
      <c r="C55" s="115"/>
      <c r="D55" s="116"/>
      <c r="F55" s="53" t="b">
        <f>IF(OR(C55="&lt; 50",C55="50 - 300",C55="300 - 1000",C55="1000 - 5000",C55="5000 - 10000",C55="&gt; 10000"),TRUE,FALSE)</f>
        <v>0</v>
      </c>
      <c r="H55" s="55">
        <f>COUNTIF(C55,"")</f>
        <v>1</v>
      </c>
    </row>
    <row r="56" spans="1:9" x14ac:dyDescent="0.25">
      <c r="A56" s="83" t="s">
        <v>22</v>
      </c>
      <c r="B56" s="84"/>
      <c r="C56" s="98"/>
      <c r="D56" s="112"/>
      <c r="F56" s="53" t="b">
        <f t="shared" ref="F56:F61" si="4">IF(OR(C56="&lt; 50",C56="50 - 300",C56="300 - 1000",C56="1000 - 5000",C56="5000 - 10000",C56="&gt; 10000"),TRUE,FALSE)</f>
        <v>0</v>
      </c>
      <c r="H56" s="55">
        <f t="shared" ref="H56:H60" si="5">COUNTIF(C56,"")</f>
        <v>1</v>
      </c>
    </row>
    <row r="57" spans="1:9" x14ac:dyDescent="0.25">
      <c r="A57" s="83" t="s">
        <v>23</v>
      </c>
      <c r="B57" s="84"/>
      <c r="C57" s="98"/>
      <c r="D57" s="112"/>
      <c r="F57" s="53" t="b">
        <f t="shared" si="4"/>
        <v>0</v>
      </c>
      <c r="H57" s="55">
        <f t="shared" si="5"/>
        <v>1</v>
      </c>
    </row>
    <row r="58" spans="1:9" x14ac:dyDescent="0.25">
      <c r="A58" s="83" t="s">
        <v>24</v>
      </c>
      <c r="B58" s="84"/>
      <c r="C58" s="98"/>
      <c r="D58" s="112"/>
      <c r="F58" s="53" t="b">
        <f t="shared" si="4"/>
        <v>0</v>
      </c>
      <c r="H58" s="55">
        <f t="shared" si="5"/>
        <v>1</v>
      </c>
    </row>
    <row r="59" spans="1:9" x14ac:dyDescent="0.25">
      <c r="A59" s="83" t="s">
        <v>25</v>
      </c>
      <c r="B59" s="84"/>
      <c r="C59" s="98"/>
      <c r="D59" s="112"/>
      <c r="F59" s="53" t="b">
        <f t="shared" si="4"/>
        <v>0</v>
      </c>
      <c r="H59" s="55">
        <f t="shared" si="5"/>
        <v>1</v>
      </c>
    </row>
    <row r="60" spans="1:9" x14ac:dyDescent="0.25">
      <c r="A60" s="83" t="s">
        <v>26</v>
      </c>
      <c r="B60" s="84"/>
      <c r="C60" s="98"/>
      <c r="D60" s="112"/>
      <c r="F60" s="53" t="b">
        <f t="shared" si="4"/>
        <v>0</v>
      </c>
      <c r="H60" s="55">
        <f t="shared" si="5"/>
        <v>1</v>
      </c>
    </row>
    <row r="61" spans="1:9" ht="15.75" thickBot="1" x14ac:dyDescent="0.3">
      <c r="A61" s="81" t="s">
        <v>27</v>
      </c>
      <c r="B61" s="82"/>
      <c r="C61" s="77"/>
      <c r="D61" s="78"/>
      <c r="F61" s="53" t="b">
        <f t="shared" si="4"/>
        <v>0</v>
      </c>
      <c r="H61" s="55">
        <f>COUNTIF(C61,"")</f>
        <v>1</v>
      </c>
    </row>
    <row r="62" spans="1:9" ht="15.75" thickBot="1" x14ac:dyDescent="0.3">
      <c r="A62" s="34"/>
      <c r="B62" s="34"/>
      <c r="C62" s="18"/>
      <c r="D62" s="18"/>
    </row>
    <row r="63" spans="1:9" ht="28.15" customHeight="1" thickBot="1" x14ac:dyDescent="0.3">
      <c r="A63" s="64" t="s">
        <v>38</v>
      </c>
      <c r="B63" s="65"/>
      <c r="C63" s="65"/>
      <c r="D63" s="66"/>
    </row>
    <row r="64" spans="1:9" ht="50.1" customHeight="1" x14ac:dyDescent="0.25">
      <c r="A64" s="107" t="s">
        <v>126</v>
      </c>
      <c r="B64" s="108"/>
      <c r="C64" s="75"/>
      <c r="D64" s="76"/>
      <c r="F64" s="53" t="b">
        <f>ISNUMBER(C64)</f>
        <v>0</v>
      </c>
      <c r="G64" s="53" t="b">
        <f>IF(AND(C64&gt;0,OR(B65=1,B66=1,B67=1,B68=1,B69=1,B70=1,B71=1),OR(B72=1,B73=1,B74=1,B75=1,B76=1,B77=1),OR(C78="Yes",C78="No")),TRUE,IF(C64=0,TRUE,FALSE))</f>
        <v>1</v>
      </c>
      <c r="H64" s="55">
        <f>COUNTIF(C64,"")</f>
        <v>1</v>
      </c>
    </row>
    <row r="65" spans="1:8" ht="14.25" customHeight="1" x14ac:dyDescent="0.25">
      <c r="A65" s="102" t="s">
        <v>41</v>
      </c>
      <c r="B65" s="35"/>
      <c r="C65" s="67" t="s">
        <v>13</v>
      </c>
      <c r="D65" s="68"/>
      <c r="F65" s="53" t="b">
        <f>IF(OR(B65="", B65=1,B65=2,B65=3),TRUE,FALSE)</f>
        <v>1</v>
      </c>
      <c r="H65" s="55">
        <f>COUNTIF(B65,"")</f>
        <v>1</v>
      </c>
    </row>
    <row r="66" spans="1:8" x14ac:dyDescent="0.25">
      <c r="A66" s="102"/>
      <c r="B66" s="35"/>
      <c r="C66" s="67" t="s">
        <v>14</v>
      </c>
      <c r="D66" s="68"/>
      <c r="F66" s="53" t="b">
        <f>IF(OR(B66="", B66=1,B66=2,B66=3),TRUE,FALSE)</f>
        <v>1</v>
      </c>
      <c r="H66" s="55">
        <f t="shared" ref="H66:H77" si="6">COUNTIF(B66,"")</f>
        <v>1</v>
      </c>
    </row>
    <row r="67" spans="1:8" x14ac:dyDescent="0.25">
      <c r="A67" s="102"/>
      <c r="B67" s="35"/>
      <c r="C67" s="67" t="s">
        <v>15</v>
      </c>
      <c r="D67" s="68"/>
      <c r="F67" s="53" t="b">
        <f t="shared" ref="F67:F77" si="7">IF(OR(B67="", B67=1,B67=2,B67=3),TRUE,FALSE)</f>
        <v>1</v>
      </c>
      <c r="H67" s="55">
        <f>COUNTIF(B67,"")</f>
        <v>1</v>
      </c>
    </row>
    <row r="68" spans="1:8" x14ac:dyDescent="0.25">
      <c r="A68" s="102"/>
      <c r="B68" s="35"/>
      <c r="C68" s="67" t="s">
        <v>19</v>
      </c>
      <c r="D68" s="68"/>
      <c r="F68" s="53" t="b">
        <f t="shared" si="7"/>
        <v>1</v>
      </c>
      <c r="H68" s="55">
        <f t="shared" si="6"/>
        <v>1</v>
      </c>
    </row>
    <row r="69" spans="1:8" x14ac:dyDescent="0.25">
      <c r="A69" s="102"/>
      <c r="B69" s="35"/>
      <c r="C69" s="67" t="s">
        <v>16</v>
      </c>
      <c r="D69" s="68"/>
      <c r="F69" s="53" t="b">
        <f t="shared" si="7"/>
        <v>1</v>
      </c>
      <c r="H69" s="55">
        <f t="shared" si="6"/>
        <v>1</v>
      </c>
    </row>
    <row r="70" spans="1:8" x14ac:dyDescent="0.25">
      <c r="A70" s="102"/>
      <c r="B70" s="35"/>
      <c r="C70" s="67" t="s">
        <v>17</v>
      </c>
      <c r="D70" s="68"/>
      <c r="F70" s="53" t="b">
        <f t="shared" si="7"/>
        <v>1</v>
      </c>
      <c r="H70" s="55">
        <f t="shared" si="6"/>
        <v>1</v>
      </c>
    </row>
    <row r="71" spans="1:8" x14ac:dyDescent="0.25">
      <c r="A71" s="102"/>
      <c r="B71" s="35"/>
      <c r="C71" s="67" t="s">
        <v>18</v>
      </c>
      <c r="D71" s="68"/>
      <c r="F71" s="53" t="b">
        <f t="shared" si="7"/>
        <v>1</v>
      </c>
      <c r="H71" s="55">
        <f t="shared" si="6"/>
        <v>1</v>
      </c>
    </row>
    <row r="72" spans="1:8" ht="27" customHeight="1" x14ac:dyDescent="0.25">
      <c r="A72" s="102" t="s">
        <v>42</v>
      </c>
      <c r="B72" s="35"/>
      <c r="C72" s="67" t="s">
        <v>47</v>
      </c>
      <c r="D72" s="68"/>
      <c r="F72" s="53" t="b">
        <f t="shared" si="7"/>
        <v>1</v>
      </c>
      <c r="H72" s="55">
        <f t="shared" si="6"/>
        <v>1</v>
      </c>
    </row>
    <row r="73" spans="1:8" ht="40.5" customHeight="1" x14ac:dyDescent="0.25">
      <c r="A73" s="102"/>
      <c r="B73" s="35"/>
      <c r="C73" s="67" t="s">
        <v>48</v>
      </c>
      <c r="D73" s="68"/>
      <c r="F73" s="53" t="b">
        <f t="shared" si="7"/>
        <v>1</v>
      </c>
      <c r="H73" s="55">
        <f t="shared" si="6"/>
        <v>1</v>
      </c>
    </row>
    <row r="74" spans="1:8" ht="27" customHeight="1" x14ac:dyDescent="0.25">
      <c r="A74" s="102"/>
      <c r="B74" s="35"/>
      <c r="C74" s="67" t="s">
        <v>49</v>
      </c>
      <c r="D74" s="68"/>
      <c r="F74" s="53" t="b">
        <f t="shared" si="7"/>
        <v>1</v>
      </c>
      <c r="H74" s="55">
        <f t="shared" si="6"/>
        <v>1</v>
      </c>
    </row>
    <row r="75" spans="1:8" ht="54" customHeight="1" x14ac:dyDescent="0.25">
      <c r="A75" s="102"/>
      <c r="B75" s="35"/>
      <c r="C75" s="67" t="s">
        <v>50</v>
      </c>
      <c r="D75" s="68"/>
      <c r="F75" s="53" t="b">
        <f t="shared" si="7"/>
        <v>1</v>
      </c>
      <c r="H75" s="55">
        <f t="shared" si="6"/>
        <v>1</v>
      </c>
    </row>
    <row r="76" spans="1:8" ht="40.5" customHeight="1" x14ac:dyDescent="0.25">
      <c r="A76" s="102"/>
      <c r="B76" s="35"/>
      <c r="C76" s="67" t="s">
        <v>56</v>
      </c>
      <c r="D76" s="68"/>
      <c r="F76" s="53" t="b">
        <f t="shared" si="7"/>
        <v>1</v>
      </c>
      <c r="H76" s="55">
        <f t="shared" si="6"/>
        <v>1</v>
      </c>
    </row>
    <row r="77" spans="1:8" x14ac:dyDescent="0.25">
      <c r="A77" s="102"/>
      <c r="B77" s="35"/>
      <c r="C77" s="67" t="s">
        <v>51</v>
      </c>
      <c r="D77" s="68"/>
      <c r="F77" s="53" t="b">
        <f t="shared" si="7"/>
        <v>1</v>
      </c>
      <c r="H77" s="55">
        <f t="shared" si="6"/>
        <v>1</v>
      </c>
    </row>
    <row r="78" spans="1:8" ht="49.9" customHeight="1" x14ac:dyDescent="0.25">
      <c r="A78" s="102" t="s">
        <v>43</v>
      </c>
      <c r="B78" s="67"/>
      <c r="C78" s="113"/>
      <c r="D78" s="114"/>
      <c r="F78" s="53" t="b">
        <f>IF(OR(C78="Yes",C78="No",C78=""),TRUE,FALSE)</f>
        <v>1</v>
      </c>
      <c r="H78" s="55">
        <f>COUNTIF(C78,"")</f>
        <v>1</v>
      </c>
    </row>
    <row r="79" spans="1:8" ht="49.9" customHeight="1" thickBot="1" x14ac:dyDescent="0.3">
      <c r="A79" s="69" t="s">
        <v>127</v>
      </c>
      <c r="B79" s="70"/>
      <c r="C79" s="62"/>
      <c r="D79" s="63"/>
      <c r="F79" s="53" t="b">
        <f>IF(OR(C79="English",C79="The language(s) of the home Member State",C79="Any of the two options above at the clients' discretion (i.e. complaints may be filled either in English or in the language(s) of the home member state",C79="other",C79=""),TRUE,FALSE)</f>
        <v>1</v>
      </c>
      <c r="G79" s="53" t="b">
        <f>IF(AND(C78="No",C79=""),FALSE,TRUE)</f>
        <v>1</v>
      </c>
      <c r="H79" s="55">
        <f>COUNTIF(C79,"")</f>
        <v>1</v>
      </c>
    </row>
    <row r="81" spans="2:9" x14ac:dyDescent="0.25">
      <c r="B81" s="16" t="s">
        <v>88</v>
      </c>
      <c r="H81" s="55">
        <f>SUM(H6:H79)</f>
        <v>37</v>
      </c>
      <c r="I81" s="55">
        <f>SUM(I6:I79)</f>
        <v>28</v>
      </c>
    </row>
    <row r="82" spans="2:9" x14ac:dyDescent="0.25">
      <c r="B82" s="46" t="b">
        <f>IF(H82=65,TRUE,IF(OR(ISBLANK(B6),ISBLANK(B7),ISBLANK(B13),ISBLANK(B23),ISBLANK(B30),ISBLANK(B37),ISBLANK(B44),ISBLANK(C23),ISBLANK(C24),ISBLANK(C25),ISBLANK(C26),ISBLANK(C27),ISBLANK(C28),ISBLANK(C29),ISBLANK(C30),ISBLANK(C31),ISBLANK(C32),ISBLANK(C33),ISBLANK(C34),ISBLANK(C35),ISBLANK(C36),ISBLANK(C37),ISBLANK(C38),ISBLANK(C39),ISBLANK(C40),ISBLANK(C41),ISBLANK(C42),ISBLANK(C43),ISBLANK(C44),ISBLANK(C45),ISBLANK(C46),ISBLANK(C47),ISBLANK(C48),ISBLANK(C49),ISBLANK(C50),ISBLANK(C55),ISBLANK(C56),ISBLANK(C57),ISBLANK(C58),ISBLANK(C59),ISBLANK(C60),ISBLANK(C61),ISBLANK(C64),F3=FALSE,G3=FALSE),FALSE,TRUE))</f>
        <v>1</v>
      </c>
      <c r="H82" s="56">
        <f>H81+I81</f>
        <v>65</v>
      </c>
    </row>
  </sheetData>
  <sheetProtection algorithmName="SHA-512" hashValue="/9SncBXvO/B3i9q5D9Ho5wbML1HVZI3VgRjPij8pI7l+pLf4moC0YEjypnPpVtHbNvk8ORME0X0mR5VJW+yDdw==" saltValue="x9V/NVVcFKFUBd8BpWkKpw==" spinCount="100000" sheet="1" objects="1" scenarios="1"/>
  <mergeCells count="65">
    <mergeCell ref="A78:B78"/>
    <mergeCell ref="C78:D78"/>
    <mergeCell ref="A79:B79"/>
    <mergeCell ref="C79:D79"/>
    <mergeCell ref="C69:D69"/>
    <mergeCell ref="C70:D70"/>
    <mergeCell ref="C71:D71"/>
    <mergeCell ref="A72:A77"/>
    <mergeCell ref="C72:D72"/>
    <mergeCell ref="C73:D73"/>
    <mergeCell ref="C74:D74"/>
    <mergeCell ref="C75:D75"/>
    <mergeCell ref="C76:D76"/>
    <mergeCell ref="C77:D77"/>
    <mergeCell ref="A65:A71"/>
    <mergeCell ref="C65:D65"/>
    <mergeCell ref="C66:D66"/>
    <mergeCell ref="C67:D67"/>
    <mergeCell ref="C68:D68"/>
    <mergeCell ref="A58:B58"/>
    <mergeCell ref="C58:D58"/>
    <mergeCell ref="A59:B59"/>
    <mergeCell ref="C59:D59"/>
    <mergeCell ref="A60:B60"/>
    <mergeCell ref="C60:D60"/>
    <mergeCell ref="A61:B61"/>
    <mergeCell ref="C61:D61"/>
    <mergeCell ref="A63:D63"/>
    <mergeCell ref="A64:B64"/>
    <mergeCell ref="C64:D64"/>
    <mergeCell ref="A55:B55"/>
    <mergeCell ref="C55:D55"/>
    <mergeCell ref="A56:B56"/>
    <mergeCell ref="C56:D56"/>
    <mergeCell ref="A57:B57"/>
    <mergeCell ref="C57:D57"/>
    <mergeCell ref="A53:B53"/>
    <mergeCell ref="C53:D54"/>
    <mergeCell ref="A54:B54"/>
    <mergeCell ref="A21:D21"/>
    <mergeCell ref="C22:D22"/>
    <mergeCell ref="A23:A29"/>
    <mergeCell ref="B23:B29"/>
    <mergeCell ref="A30:A36"/>
    <mergeCell ref="B30:B36"/>
    <mergeCell ref="A37:A43"/>
    <mergeCell ref="B37:B43"/>
    <mergeCell ref="A44:A50"/>
    <mergeCell ref="B44:B50"/>
    <mergeCell ref="A52:D52"/>
    <mergeCell ref="B13:D13"/>
    <mergeCell ref="A14:A19"/>
    <mergeCell ref="B14:D14"/>
    <mergeCell ref="B15:D15"/>
    <mergeCell ref="B16:D16"/>
    <mergeCell ref="B17:D17"/>
    <mergeCell ref="B18:D18"/>
    <mergeCell ref="B19:D19"/>
    <mergeCell ref="A1:D1"/>
    <mergeCell ref="A12:D12"/>
    <mergeCell ref="B3:D3"/>
    <mergeCell ref="A5:B5"/>
    <mergeCell ref="B6:D6"/>
    <mergeCell ref="B7:D7"/>
    <mergeCell ref="B8:D8"/>
  </mergeCells>
  <conditionalFormatting sqref="B82">
    <cfRule type="cellIs" dxfId="85" priority="1" operator="equal">
      <formula>TRUE</formula>
    </cfRule>
    <cfRule type="cellIs" dxfId="84" priority="2" operator="equal">
      <formula>"TRUE"</formula>
    </cfRule>
    <cfRule type="cellIs" dxfId="83" priority="3" operator="equal">
      <formula>"FALSE"</formula>
    </cfRule>
  </conditionalFormatting>
  <dataValidations count="8">
    <dataValidation type="whole" allowBlank="1" showInputMessage="1" showErrorMessage="1" sqref="B65:B77">
      <formula1>1</formula1>
      <formula2>3</formula2>
    </dataValidation>
    <dataValidation type="whole" operator="greaterThanOrEqual" allowBlank="1" showInputMessage="1" showErrorMessage="1" sqref="C64:D64">
      <formula1>0</formula1>
    </dataValidation>
    <dataValidation type="decimal" allowBlank="1" showInputMessage="1" showErrorMessage="1" sqref="B6:D6">
      <formula1>-9999999999999990000</formula1>
      <formula2>9999999999999990000</formula2>
    </dataValidation>
    <dataValidation type="list" allowBlank="1" showInputMessage="1" showErrorMessage="1" sqref="C23:C50">
      <formula1>"X, N/A"</formula1>
    </dataValidation>
    <dataValidation type="list" allowBlank="1" showInputMessage="1" showErrorMessage="1" sqref="C79">
      <formula1>"English, The language(s) of the home Member State, Any of the two options above at the clients' discretion (i.e. complaints may be filled either in English or in the language(s) of the home member state, other"</formula1>
    </dataValidation>
    <dataValidation type="list" allowBlank="1" showInputMessage="1" showErrorMessage="1" sqref="B14:D19">
      <formula1>"specific website, specific marketing material, use of the language of a host MS (if different from the one(s) from your home MS), telephone calls, tied agents in the host MS, roadshows"</formula1>
    </dataValidation>
    <dataValidation type="list" allowBlank="1" showInputMessage="1" showErrorMessage="1" sqref="B7:D8 B13:D13 C78">
      <formula1>"Yes, No"</formula1>
    </dataValidation>
    <dataValidation type="list" allowBlank="1" showInputMessage="1" showErrorMessage="1" sqref="B23 B44 B37 B30 C55:C61">
      <formula1>"&lt; 50, 50 - 300, 300 - 1000, 1000 - 5000, 5000 - 10000, &gt; 10000"</formula1>
    </dataValidation>
  </dataValidations>
  <pageMargins left="0.7" right="0.7" top="0.75" bottom="0.75" header="0.3" footer="0.3"/>
  <pageSetup paperSize="9" scale="71" fitToHeight="0" orientation="portrait" horizontalDpi="300" verticalDpi="300" r:id="rId1"/>
  <rowBreaks count="1" manualBreakCount="1">
    <brk id="51" max="3"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82"/>
  <sheetViews>
    <sheetView zoomScaleNormal="100" zoomScaleSheetLayoutView="100" workbookViewId="0">
      <selection sqref="A1:D1"/>
    </sheetView>
  </sheetViews>
  <sheetFormatPr defaultRowHeight="15" x14ac:dyDescent="0.25"/>
  <cols>
    <col min="1" max="1" width="48.7109375" style="4" customWidth="1"/>
    <col min="2" max="4" width="25.5703125" style="4" customWidth="1"/>
    <col min="5" max="10" width="9.140625" style="53"/>
    <col min="11" max="16384" width="9.140625" style="4"/>
  </cols>
  <sheetData>
    <row r="1" spans="1:8" ht="16.5" thickBot="1" x14ac:dyDescent="0.3">
      <c r="A1" s="58" t="s">
        <v>44</v>
      </c>
      <c r="B1" s="121"/>
      <c r="C1" s="121"/>
      <c r="D1" s="59"/>
    </row>
    <row r="2" spans="1:8" ht="15.75" thickBot="1" x14ac:dyDescent="0.3">
      <c r="A2" s="18"/>
      <c r="B2" s="18"/>
      <c r="C2" s="18"/>
      <c r="D2" s="18"/>
    </row>
    <row r="3" spans="1:8" ht="15.75" thickBot="1" x14ac:dyDescent="0.3">
      <c r="A3" s="19" t="s">
        <v>31</v>
      </c>
      <c r="B3" s="132" t="s">
        <v>78</v>
      </c>
      <c r="C3" s="133"/>
      <c r="D3" s="134"/>
      <c r="F3" s="54" t="b">
        <f>IF(ISNA(MATCH(FALSE,F5:F79,0)),TRUE,FALSE)</f>
        <v>0</v>
      </c>
      <c r="G3" s="54" t="b">
        <f>IF(ISNA(MATCH(FALSE,G5:G79,0)),TRUE,FALSE)</f>
        <v>0</v>
      </c>
    </row>
    <row r="4" spans="1:8" ht="15.75" thickBot="1" x14ac:dyDescent="0.3">
      <c r="A4" s="18"/>
      <c r="B4" s="18"/>
      <c r="C4" s="18"/>
      <c r="D4" s="18"/>
    </row>
    <row r="5" spans="1:8" ht="30" customHeight="1" thickBot="1" x14ac:dyDescent="0.3">
      <c r="A5" s="87" t="s">
        <v>32</v>
      </c>
      <c r="B5" s="88"/>
      <c r="C5" s="20"/>
      <c r="D5" s="21"/>
    </row>
    <row r="6" spans="1:8" ht="51.95" customHeight="1" x14ac:dyDescent="0.25">
      <c r="A6" s="22" t="s">
        <v>52</v>
      </c>
      <c r="B6" s="135"/>
      <c r="C6" s="136"/>
      <c r="D6" s="137"/>
      <c r="F6" s="53" t="b">
        <f>ISNUMBER(B6)</f>
        <v>0</v>
      </c>
      <c r="H6" s="55">
        <f>COUNTIF(B6,"")</f>
        <v>1</v>
      </c>
    </row>
    <row r="7" spans="1:8" ht="51.95" customHeight="1" x14ac:dyDescent="0.25">
      <c r="A7" s="23" t="s">
        <v>54</v>
      </c>
      <c r="B7" s="122"/>
      <c r="C7" s="123"/>
      <c r="D7" s="124"/>
      <c r="F7" s="53" t="b">
        <f>IF(OR(B7="Yes",B7="No"),TRUE,FALSE)</f>
        <v>0</v>
      </c>
      <c r="H7" s="55">
        <f>COUNTIF(B7,"")</f>
        <v>1</v>
      </c>
    </row>
    <row r="8" spans="1:8" ht="79.150000000000006" customHeight="1" thickBot="1" x14ac:dyDescent="0.3">
      <c r="A8" s="24" t="s">
        <v>124</v>
      </c>
      <c r="B8" s="125"/>
      <c r="C8" s="126"/>
      <c r="D8" s="127"/>
      <c r="F8" s="53" t="b">
        <f>IF(OR(B8="Yes",B8="No",B8=""),TRUE,FALSE)</f>
        <v>1</v>
      </c>
      <c r="G8" s="53" t="b">
        <f>IF(AND(B7="Yes",OR(B8="Yes",B8="No")),TRUE,IF(B7="No",TRUE,FALSE))</f>
        <v>0</v>
      </c>
      <c r="H8" s="55">
        <f>COUNTIF(B8,"")</f>
        <v>1</v>
      </c>
    </row>
    <row r="9" spans="1:8" x14ac:dyDescent="0.25">
      <c r="A9" s="25" t="s">
        <v>39</v>
      </c>
      <c r="B9" s="18"/>
      <c r="C9" s="18"/>
      <c r="D9" s="18"/>
    </row>
    <row r="10" spans="1:8" x14ac:dyDescent="0.25">
      <c r="A10" s="26" t="s">
        <v>55</v>
      </c>
      <c r="B10" s="18"/>
      <c r="C10" s="18"/>
      <c r="D10" s="18"/>
    </row>
    <row r="11" spans="1:8" ht="15.75" thickBot="1" x14ac:dyDescent="0.3">
      <c r="A11" s="18"/>
      <c r="B11" s="18"/>
      <c r="C11" s="18"/>
      <c r="D11" s="18"/>
    </row>
    <row r="12" spans="1:8" ht="30" customHeight="1" thickBot="1" x14ac:dyDescent="0.3">
      <c r="A12" s="128" t="s">
        <v>10</v>
      </c>
      <c r="B12" s="129"/>
      <c r="C12" s="130"/>
      <c r="D12" s="131"/>
    </row>
    <row r="13" spans="1:8" ht="85.5" x14ac:dyDescent="0.25">
      <c r="A13" s="37" t="s">
        <v>53</v>
      </c>
      <c r="B13" s="92"/>
      <c r="C13" s="93"/>
      <c r="D13" s="94"/>
      <c r="F13" s="53" t="b">
        <f>IF(OR(B13="Yes",B13="No"),TRUE,FALSE)</f>
        <v>0</v>
      </c>
      <c r="H13" s="55">
        <f>COUNTIF(B13,"")</f>
        <v>1</v>
      </c>
    </row>
    <row r="14" spans="1:8" ht="15" customHeight="1" x14ac:dyDescent="0.25">
      <c r="A14" s="102" t="s">
        <v>125</v>
      </c>
      <c r="B14" s="103"/>
      <c r="C14" s="104"/>
      <c r="D14" s="105"/>
      <c r="F14" s="53" t="b">
        <f>IF(OR(B14="specific website",B14="specific marketing material",B14="use of the language of a host MS (if different from the one(s) from your home MS)",B14="telephone calls",B14="tied agents in the host MS",B14="roadshows",B14=""),TRUE,FALSE)</f>
        <v>1</v>
      </c>
      <c r="H14" s="55">
        <f>COUNTIF(B14,"")</f>
        <v>1</v>
      </c>
    </row>
    <row r="15" spans="1:8" x14ac:dyDescent="0.25">
      <c r="A15" s="102"/>
      <c r="B15" s="103"/>
      <c r="C15" s="104"/>
      <c r="D15" s="105"/>
      <c r="F15" s="53" t="b">
        <f t="shared" ref="F15:F19" si="0">IF(OR(B15="specific website",B15="specific marketing material",B15="use of the language of a host MS (if different from the one(s) from your home MS)",B15="telephone calls",B15="tied agents in the host MS",B15="roadshows",B15=""),TRUE,FALSE)</f>
        <v>1</v>
      </c>
      <c r="H15" s="55">
        <f>COUNTIF(B15,"")</f>
        <v>1</v>
      </c>
    </row>
    <row r="16" spans="1:8" x14ac:dyDescent="0.25">
      <c r="A16" s="102"/>
      <c r="B16" s="103"/>
      <c r="C16" s="104"/>
      <c r="D16" s="105"/>
      <c r="F16" s="53" t="b">
        <f t="shared" si="0"/>
        <v>1</v>
      </c>
      <c r="H16" s="55">
        <f t="shared" ref="H16:H19" si="1">COUNTIF(B16,"")</f>
        <v>1</v>
      </c>
    </row>
    <row r="17" spans="1:9" x14ac:dyDescent="0.25">
      <c r="A17" s="102"/>
      <c r="B17" s="103"/>
      <c r="C17" s="104"/>
      <c r="D17" s="105"/>
      <c r="F17" s="53" t="b">
        <f t="shared" si="0"/>
        <v>1</v>
      </c>
      <c r="H17" s="55">
        <f t="shared" si="1"/>
        <v>1</v>
      </c>
    </row>
    <row r="18" spans="1:9" x14ac:dyDescent="0.25">
      <c r="A18" s="102"/>
      <c r="B18" s="103"/>
      <c r="C18" s="104"/>
      <c r="D18" s="105"/>
      <c r="F18" s="53" t="b">
        <f t="shared" si="0"/>
        <v>1</v>
      </c>
      <c r="H18" s="55">
        <f t="shared" si="1"/>
        <v>1</v>
      </c>
    </row>
    <row r="19" spans="1:9" ht="15.75" thickBot="1" x14ac:dyDescent="0.3">
      <c r="A19" s="69"/>
      <c r="B19" s="95"/>
      <c r="C19" s="96"/>
      <c r="D19" s="97"/>
      <c r="F19" s="53" t="b">
        <f t="shared" si="0"/>
        <v>1</v>
      </c>
      <c r="G19" s="53" t="b">
        <f>IF(AND(B13="Yes",B14="",B15="",B16="",B17="",B18="",B19=""),FALSE,TRUE)</f>
        <v>1</v>
      </c>
      <c r="H19" s="55">
        <f t="shared" si="1"/>
        <v>1</v>
      </c>
    </row>
    <row r="20" spans="1:9" ht="15.75" thickBot="1" x14ac:dyDescent="0.3">
      <c r="A20" s="18"/>
      <c r="B20" s="18"/>
      <c r="C20" s="18"/>
      <c r="D20" s="18"/>
    </row>
    <row r="21" spans="1:9" ht="27" customHeight="1" thickBot="1" x14ac:dyDescent="0.3">
      <c r="A21" s="87" t="s">
        <v>33</v>
      </c>
      <c r="B21" s="88"/>
      <c r="C21" s="89"/>
      <c r="D21" s="90"/>
    </row>
    <row r="22" spans="1:9" ht="27" customHeight="1" thickBot="1" x14ac:dyDescent="0.3">
      <c r="A22" s="28" t="s">
        <v>34</v>
      </c>
      <c r="B22" s="29" t="s">
        <v>45</v>
      </c>
      <c r="C22" s="99" t="s">
        <v>11</v>
      </c>
      <c r="D22" s="100"/>
    </row>
    <row r="23" spans="1:9" x14ac:dyDescent="0.25">
      <c r="A23" s="91" t="s">
        <v>12</v>
      </c>
      <c r="B23" s="101"/>
      <c r="C23" s="38"/>
      <c r="D23" s="30" t="s">
        <v>13</v>
      </c>
      <c r="F23" s="53" t="b">
        <f>IF(OR(B23="&lt; 50",B23="50 - 300",B23="300 - 1000",B23="1000 - 5000",B23="5000 - 10000",B23="&gt; 10000"),TRUE,FALSE)</f>
        <v>0</v>
      </c>
      <c r="G23" s="53" t="b">
        <f>IF(OR(C23="X",C23="N/A"),TRUE,FALSE)</f>
        <v>0</v>
      </c>
      <c r="H23" s="55">
        <f>COUNTIF(B23,"")</f>
        <v>1</v>
      </c>
      <c r="I23" s="55">
        <f>COUNTIF(C23,"")</f>
        <v>1</v>
      </c>
    </row>
    <row r="24" spans="1:9" x14ac:dyDescent="0.25">
      <c r="A24" s="86"/>
      <c r="B24" s="98"/>
      <c r="C24" s="39"/>
      <c r="D24" s="36" t="s">
        <v>14</v>
      </c>
      <c r="G24" s="53" t="b">
        <f t="shared" ref="G24:G50" si="2">IF(OR(C24="X",C24="N/A"),TRUE,FALSE)</f>
        <v>0</v>
      </c>
      <c r="I24" s="55">
        <f t="shared" ref="I24:I50" si="3">COUNTIF(C24,"")</f>
        <v>1</v>
      </c>
    </row>
    <row r="25" spans="1:9" x14ac:dyDescent="0.25">
      <c r="A25" s="86"/>
      <c r="B25" s="98"/>
      <c r="C25" s="39"/>
      <c r="D25" s="36" t="s">
        <v>15</v>
      </c>
      <c r="G25" s="53" t="b">
        <f t="shared" si="2"/>
        <v>0</v>
      </c>
      <c r="I25" s="55">
        <f t="shared" si="3"/>
        <v>1</v>
      </c>
    </row>
    <row r="26" spans="1:9" ht="14.25" customHeight="1" x14ac:dyDescent="0.25">
      <c r="A26" s="86"/>
      <c r="B26" s="98"/>
      <c r="C26" s="39"/>
      <c r="D26" s="36" t="s">
        <v>19</v>
      </c>
      <c r="G26" s="53" t="b">
        <f t="shared" si="2"/>
        <v>0</v>
      </c>
      <c r="I26" s="55">
        <f t="shared" si="3"/>
        <v>1</v>
      </c>
    </row>
    <row r="27" spans="1:9" x14ac:dyDescent="0.25">
      <c r="A27" s="86"/>
      <c r="B27" s="98"/>
      <c r="C27" s="39"/>
      <c r="D27" s="36" t="s">
        <v>16</v>
      </c>
      <c r="G27" s="53" t="b">
        <f t="shared" si="2"/>
        <v>0</v>
      </c>
      <c r="I27" s="55">
        <f>COUNTIF(C27,"")</f>
        <v>1</v>
      </c>
    </row>
    <row r="28" spans="1:9" x14ac:dyDescent="0.25">
      <c r="A28" s="86"/>
      <c r="B28" s="98"/>
      <c r="C28" s="39"/>
      <c r="D28" s="36" t="s">
        <v>17</v>
      </c>
      <c r="G28" s="53" t="b">
        <f t="shared" si="2"/>
        <v>0</v>
      </c>
      <c r="I28" s="55">
        <f t="shared" si="3"/>
        <v>1</v>
      </c>
    </row>
    <row r="29" spans="1:9" x14ac:dyDescent="0.25">
      <c r="A29" s="86"/>
      <c r="B29" s="98"/>
      <c r="C29" s="39"/>
      <c r="D29" s="36" t="s">
        <v>18</v>
      </c>
      <c r="G29" s="53" t="b">
        <f t="shared" si="2"/>
        <v>0</v>
      </c>
      <c r="I29" s="55">
        <f t="shared" si="3"/>
        <v>1</v>
      </c>
    </row>
    <row r="30" spans="1:9" x14ac:dyDescent="0.25">
      <c r="A30" s="85" t="s">
        <v>9</v>
      </c>
      <c r="B30" s="98"/>
      <c r="C30" s="39"/>
      <c r="D30" s="36" t="s">
        <v>13</v>
      </c>
      <c r="F30" s="53" t="b">
        <f>IF(OR(B30="&lt; 50",B30="50 - 300",B30="300 - 1000",B30="1000 - 5000",B30="5000 - 10000",B30="&gt; 10000"),TRUE,FALSE)</f>
        <v>0</v>
      </c>
      <c r="G30" s="53" t="b">
        <f t="shared" si="2"/>
        <v>0</v>
      </c>
      <c r="H30" s="55">
        <f>COUNTIF(B30,"")</f>
        <v>1</v>
      </c>
      <c r="I30" s="55">
        <f t="shared" si="3"/>
        <v>1</v>
      </c>
    </row>
    <row r="31" spans="1:9" x14ac:dyDescent="0.25">
      <c r="A31" s="86"/>
      <c r="B31" s="98"/>
      <c r="C31" s="39"/>
      <c r="D31" s="36" t="s">
        <v>14</v>
      </c>
      <c r="G31" s="53" t="b">
        <f t="shared" si="2"/>
        <v>0</v>
      </c>
      <c r="I31" s="55">
        <f t="shared" si="3"/>
        <v>1</v>
      </c>
    </row>
    <row r="32" spans="1:9" x14ac:dyDescent="0.25">
      <c r="A32" s="86"/>
      <c r="B32" s="98"/>
      <c r="C32" s="39"/>
      <c r="D32" s="36" t="s">
        <v>15</v>
      </c>
      <c r="G32" s="53" t="b">
        <f t="shared" si="2"/>
        <v>0</v>
      </c>
      <c r="I32" s="55">
        <f t="shared" si="3"/>
        <v>1</v>
      </c>
    </row>
    <row r="33" spans="1:9" ht="14.25" customHeight="1" x14ac:dyDescent="0.25">
      <c r="A33" s="86"/>
      <c r="B33" s="98"/>
      <c r="C33" s="39"/>
      <c r="D33" s="36" t="s">
        <v>19</v>
      </c>
      <c r="G33" s="53" t="b">
        <f t="shared" si="2"/>
        <v>0</v>
      </c>
      <c r="I33" s="55">
        <f t="shared" si="3"/>
        <v>1</v>
      </c>
    </row>
    <row r="34" spans="1:9" x14ac:dyDescent="0.25">
      <c r="A34" s="86"/>
      <c r="B34" s="98"/>
      <c r="C34" s="39"/>
      <c r="D34" s="36" t="s">
        <v>16</v>
      </c>
      <c r="G34" s="53" t="b">
        <f t="shared" si="2"/>
        <v>0</v>
      </c>
      <c r="I34" s="55">
        <f t="shared" si="3"/>
        <v>1</v>
      </c>
    </row>
    <row r="35" spans="1:9" x14ac:dyDescent="0.25">
      <c r="A35" s="86"/>
      <c r="B35" s="98"/>
      <c r="C35" s="39"/>
      <c r="D35" s="36" t="s">
        <v>17</v>
      </c>
      <c r="G35" s="53" t="b">
        <f t="shared" si="2"/>
        <v>0</v>
      </c>
      <c r="I35" s="55">
        <f>COUNTIF(C35,"")</f>
        <v>1</v>
      </c>
    </row>
    <row r="36" spans="1:9" x14ac:dyDescent="0.25">
      <c r="A36" s="86"/>
      <c r="B36" s="98"/>
      <c r="C36" s="39"/>
      <c r="D36" s="36" t="s">
        <v>18</v>
      </c>
      <c r="G36" s="53" t="b">
        <f t="shared" si="2"/>
        <v>0</v>
      </c>
      <c r="I36" s="55">
        <f t="shared" si="3"/>
        <v>1</v>
      </c>
    </row>
    <row r="37" spans="1:9" x14ac:dyDescent="0.25">
      <c r="A37" s="85" t="s">
        <v>8</v>
      </c>
      <c r="B37" s="98"/>
      <c r="C37" s="39"/>
      <c r="D37" s="36" t="s">
        <v>13</v>
      </c>
      <c r="F37" s="53" t="b">
        <f>IF(OR(B37="&lt; 50",B37="50 - 300",B37="300 - 1000",B37="1000 - 5000",B37="5000 - 10000",B37="&gt; 10000"),TRUE,FALSE)</f>
        <v>0</v>
      </c>
      <c r="G37" s="53" t="b">
        <f t="shared" si="2"/>
        <v>0</v>
      </c>
      <c r="H37" s="55">
        <f>COUNTIF(B37,"")</f>
        <v>1</v>
      </c>
      <c r="I37" s="55">
        <f t="shared" si="3"/>
        <v>1</v>
      </c>
    </row>
    <row r="38" spans="1:9" x14ac:dyDescent="0.25">
      <c r="A38" s="86"/>
      <c r="B38" s="98"/>
      <c r="C38" s="39"/>
      <c r="D38" s="36" t="s">
        <v>14</v>
      </c>
      <c r="G38" s="53" t="b">
        <f t="shared" si="2"/>
        <v>0</v>
      </c>
      <c r="I38" s="55">
        <f t="shared" si="3"/>
        <v>1</v>
      </c>
    </row>
    <row r="39" spans="1:9" x14ac:dyDescent="0.25">
      <c r="A39" s="86"/>
      <c r="B39" s="98"/>
      <c r="C39" s="39"/>
      <c r="D39" s="36" t="s">
        <v>15</v>
      </c>
      <c r="G39" s="53" t="b">
        <f t="shared" si="2"/>
        <v>0</v>
      </c>
      <c r="I39" s="55">
        <f t="shared" si="3"/>
        <v>1</v>
      </c>
    </row>
    <row r="40" spans="1:9" ht="14.25" customHeight="1" x14ac:dyDescent="0.25">
      <c r="A40" s="86"/>
      <c r="B40" s="98"/>
      <c r="C40" s="39"/>
      <c r="D40" s="36" t="s">
        <v>19</v>
      </c>
      <c r="G40" s="53" t="b">
        <f t="shared" si="2"/>
        <v>0</v>
      </c>
      <c r="I40" s="55">
        <f t="shared" si="3"/>
        <v>1</v>
      </c>
    </row>
    <row r="41" spans="1:9" x14ac:dyDescent="0.25">
      <c r="A41" s="86"/>
      <c r="B41" s="98"/>
      <c r="C41" s="39"/>
      <c r="D41" s="36" t="s">
        <v>16</v>
      </c>
      <c r="G41" s="53" t="b">
        <f t="shared" si="2"/>
        <v>0</v>
      </c>
      <c r="I41" s="55">
        <f>COUNTIF(C41,"")</f>
        <v>1</v>
      </c>
    </row>
    <row r="42" spans="1:9" x14ac:dyDescent="0.25">
      <c r="A42" s="86"/>
      <c r="B42" s="98"/>
      <c r="C42" s="39"/>
      <c r="D42" s="36" t="s">
        <v>17</v>
      </c>
      <c r="G42" s="53" t="b">
        <f t="shared" si="2"/>
        <v>0</v>
      </c>
      <c r="I42" s="55">
        <f t="shared" si="3"/>
        <v>1</v>
      </c>
    </row>
    <row r="43" spans="1:9" x14ac:dyDescent="0.25">
      <c r="A43" s="86"/>
      <c r="B43" s="98"/>
      <c r="C43" s="39"/>
      <c r="D43" s="36" t="s">
        <v>18</v>
      </c>
      <c r="G43" s="53" t="b">
        <f t="shared" si="2"/>
        <v>0</v>
      </c>
      <c r="I43" s="55">
        <f t="shared" si="3"/>
        <v>1</v>
      </c>
    </row>
    <row r="44" spans="1:9" x14ac:dyDescent="0.25">
      <c r="A44" s="85" t="s">
        <v>20</v>
      </c>
      <c r="B44" s="98"/>
      <c r="C44" s="39"/>
      <c r="D44" s="36" t="s">
        <v>13</v>
      </c>
      <c r="F44" s="53" t="b">
        <f>IF(OR(B44="&lt; 50",B44="50 - 300",B44="300 - 1000",B44="1000 - 5000",B44="5000 - 10000",B44="&gt; 10000"),TRUE,FALSE)</f>
        <v>0</v>
      </c>
      <c r="G44" s="53" t="b">
        <f t="shared" si="2"/>
        <v>0</v>
      </c>
      <c r="H44" s="55">
        <f>COUNTIF(B44,"")</f>
        <v>1</v>
      </c>
      <c r="I44" s="55">
        <f t="shared" si="3"/>
        <v>1</v>
      </c>
    </row>
    <row r="45" spans="1:9" x14ac:dyDescent="0.25">
      <c r="A45" s="86"/>
      <c r="B45" s="98"/>
      <c r="C45" s="39"/>
      <c r="D45" s="36" t="s">
        <v>14</v>
      </c>
      <c r="G45" s="53" t="b">
        <f t="shared" si="2"/>
        <v>0</v>
      </c>
      <c r="I45" s="55">
        <f t="shared" si="3"/>
        <v>1</v>
      </c>
    </row>
    <row r="46" spans="1:9" x14ac:dyDescent="0.25">
      <c r="A46" s="86"/>
      <c r="B46" s="98"/>
      <c r="C46" s="39"/>
      <c r="D46" s="36" t="s">
        <v>15</v>
      </c>
      <c r="G46" s="53" t="b">
        <f t="shared" si="2"/>
        <v>0</v>
      </c>
      <c r="I46" s="55">
        <f t="shared" si="3"/>
        <v>1</v>
      </c>
    </row>
    <row r="47" spans="1:9" ht="14.25" customHeight="1" x14ac:dyDescent="0.25">
      <c r="A47" s="86"/>
      <c r="B47" s="98"/>
      <c r="C47" s="39"/>
      <c r="D47" s="36" t="s">
        <v>19</v>
      </c>
      <c r="G47" s="53" t="b">
        <f t="shared" si="2"/>
        <v>0</v>
      </c>
      <c r="I47" s="55">
        <f t="shared" si="3"/>
        <v>1</v>
      </c>
    </row>
    <row r="48" spans="1:9" x14ac:dyDescent="0.25">
      <c r="A48" s="86"/>
      <c r="B48" s="98"/>
      <c r="C48" s="39"/>
      <c r="D48" s="36" t="s">
        <v>16</v>
      </c>
      <c r="G48" s="53" t="b">
        <f t="shared" si="2"/>
        <v>0</v>
      </c>
      <c r="I48" s="55">
        <f t="shared" si="3"/>
        <v>1</v>
      </c>
    </row>
    <row r="49" spans="1:9" x14ac:dyDescent="0.25">
      <c r="A49" s="86"/>
      <c r="B49" s="98"/>
      <c r="C49" s="39"/>
      <c r="D49" s="36" t="s">
        <v>17</v>
      </c>
      <c r="G49" s="53" t="b">
        <f t="shared" si="2"/>
        <v>0</v>
      </c>
      <c r="I49" s="55">
        <f t="shared" si="3"/>
        <v>1</v>
      </c>
    </row>
    <row r="50" spans="1:9" ht="15.75" thickBot="1" x14ac:dyDescent="0.3">
      <c r="A50" s="106"/>
      <c r="B50" s="77"/>
      <c r="C50" s="40"/>
      <c r="D50" s="32" t="s">
        <v>18</v>
      </c>
      <c r="G50" s="53" t="b">
        <f t="shared" si="2"/>
        <v>0</v>
      </c>
      <c r="I50" s="55">
        <f t="shared" si="3"/>
        <v>1</v>
      </c>
    </row>
    <row r="51" spans="1:9" ht="15.75" thickBot="1" x14ac:dyDescent="0.3">
      <c r="A51" s="33"/>
      <c r="B51" s="33"/>
      <c r="C51" s="18"/>
      <c r="D51" s="18"/>
    </row>
    <row r="52" spans="1:9" ht="27.75" customHeight="1" thickBot="1" x14ac:dyDescent="0.3">
      <c r="A52" s="109" t="s">
        <v>35</v>
      </c>
      <c r="B52" s="110"/>
      <c r="C52" s="110"/>
      <c r="D52" s="111"/>
    </row>
    <row r="53" spans="1:9" x14ac:dyDescent="0.25">
      <c r="A53" s="71" t="s">
        <v>36</v>
      </c>
      <c r="B53" s="72"/>
      <c r="C53" s="117" t="s">
        <v>46</v>
      </c>
      <c r="D53" s="118"/>
    </row>
    <row r="54" spans="1:9" ht="15.75" thickBot="1" x14ac:dyDescent="0.3">
      <c r="A54" s="73" t="s">
        <v>37</v>
      </c>
      <c r="B54" s="74"/>
      <c r="C54" s="119"/>
      <c r="D54" s="120"/>
    </row>
    <row r="55" spans="1:9" x14ac:dyDescent="0.25">
      <c r="A55" s="79" t="s">
        <v>21</v>
      </c>
      <c r="B55" s="80"/>
      <c r="C55" s="115"/>
      <c r="D55" s="116"/>
      <c r="F55" s="53" t="b">
        <f>IF(OR(C55="&lt; 50",C55="50 - 300",C55="300 - 1000",C55="1000 - 5000",C55="5000 - 10000",C55="&gt; 10000"),TRUE,FALSE)</f>
        <v>0</v>
      </c>
      <c r="H55" s="55">
        <f>COUNTIF(C55,"")</f>
        <v>1</v>
      </c>
    </row>
    <row r="56" spans="1:9" x14ac:dyDescent="0.25">
      <c r="A56" s="83" t="s">
        <v>22</v>
      </c>
      <c r="B56" s="84"/>
      <c r="C56" s="98"/>
      <c r="D56" s="112"/>
      <c r="F56" s="53" t="b">
        <f t="shared" ref="F56:F61" si="4">IF(OR(C56="&lt; 50",C56="50 - 300",C56="300 - 1000",C56="1000 - 5000",C56="5000 - 10000",C56="&gt; 10000"),TRUE,FALSE)</f>
        <v>0</v>
      </c>
      <c r="H56" s="55">
        <f t="shared" ref="H56:H60" si="5">COUNTIF(C56,"")</f>
        <v>1</v>
      </c>
    </row>
    <row r="57" spans="1:9" x14ac:dyDescent="0.25">
      <c r="A57" s="83" t="s">
        <v>23</v>
      </c>
      <c r="B57" s="84"/>
      <c r="C57" s="98"/>
      <c r="D57" s="112"/>
      <c r="F57" s="53" t="b">
        <f t="shared" si="4"/>
        <v>0</v>
      </c>
      <c r="H57" s="55">
        <f t="shared" si="5"/>
        <v>1</v>
      </c>
    </row>
    <row r="58" spans="1:9" x14ac:dyDescent="0.25">
      <c r="A58" s="83" t="s">
        <v>24</v>
      </c>
      <c r="B58" s="84"/>
      <c r="C58" s="98"/>
      <c r="D58" s="112"/>
      <c r="F58" s="53" t="b">
        <f t="shared" si="4"/>
        <v>0</v>
      </c>
      <c r="H58" s="55">
        <f t="shared" si="5"/>
        <v>1</v>
      </c>
    </row>
    <row r="59" spans="1:9" x14ac:dyDescent="0.25">
      <c r="A59" s="83" t="s">
        <v>25</v>
      </c>
      <c r="B59" s="84"/>
      <c r="C59" s="98"/>
      <c r="D59" s="112"/>
      <c r="F59" s="53" t="b">
        <f t="shared" si="4"/>
        <v>0</v>
      </c>
      <c r="H59" s="55">
        <f t="shared" si="5"/>
        <v>1</v>
      </c>
    </row>
    <row r="60" spans="1:9" x14ac:dyDescent="0.25">
      <c r="A60" s="83" t="s">
        <v>26</v>
      </c>
      <c r="B60" s="84"/>
      <c r="C60" s="98"/>
      <c r="D60" s="112"/>
      <c r="F60" s="53" t="b">
        <f t="shared" si="4"/>
        <v>0</v>
      </c>
      <c r="H60" s="55">
        <f t="shared" si="5"/>
        <v>1</v>
      </c>
    </row>
    <row r="61" spans="1:9" ht="15.75" thickBot="1" x14ac:dyDescent="0.3">
      <c r="A61" s="81" t="s">
        <v>27</v>
      </c>
      <c r="B61" s="82"/>
      <c r="C61" s="77"/>
      <c r="D61" s="78"/>
      <c r="F61" s="53" t="b">
        <f t="shared" si="4"/>
        <v>0</v>
      </c>
      <c r="H61" s="55">
        <f>COUNTIF(C61,"")</f>
        <v>1</v>
      </c>
    </row>
    <row r="62" spans="1:9" ht="15.75" thickBot="1" x14ac:dyDescent="0.3">
      <c r="A62" s="34"/>
      <c r="B62" s="34"/>
      <c r="C62" s="18"/>
      <c r="D62" s="18"/>
    </row>
    <row r="63" spans="1:9" ht="28.15" customHeight="1" thickBot="1" x14ac:dyDescent="0.3">
      <c r="A63" s="64" t="s">
        <v>38</v>
      </c>
      <c r="B63" s="65"/>
      <c r="C63" s="65"/>
      <c r="D63" s="66"/>
    </row>
    <row r="64" spans="1:9" ht="50.1" customHeight="1" x14ac:dyDescent="0.25">
      <c r="A64" s="107" t="s">
        <v>126</v>
      </c>
      <c r="B64" s="108"/>
      <c r="C64" s="75"/>
      <c r="D64" s="76"/>
      <c r="F64" s="53" t="b">
        <f>ISNUMBER(C64)</f>
        <v>0</v>
      </c>
      <c r="G64" s="53" t="b">
        <f>IF(AND(C64&gt;0,OR(B65=1,B66=1,B67=1,B68=1,B69=1,B70=1,B71=1),OR(B72=1,B73=1,B74=1,B75=1,B76=1,B77=1),OR(C78="Yes",C78="No")),TRUE,IF(C64=0,TRUE,FALSE))</f>
        <v>1</v>
      </c>
      <c r="H64" s="55">
        <f>COUNTIF(C64,"")</f>
        <v>1</v>
      </c>
    </row>
    <row r="65" spans="1:8" ht="14.25" customHeight="1" x14ac:dyDescent="0.25">
      <c r="A65" s="102" t="s">
        <v>41</v>
      </c>
      <c r="B65" s="35"/>
      <c r="C65" s="67" t="s">
        <v>13</v>
      </c>
      <c r="D65" s="68"/>
      <c r="F65" s="53" t="b">
        <f>IF(OR(B65="", B65=1,B65=2,B65=3),TRUE,FALSE)</f>
        <v>1</v>
      </c>
      <c r="H65" s="55">
        <f>COUNTIF(B65,"")</f>
        <v>1</v>
      </c>
    </row>
    <row r="66" spans="1:8" x14ac:dyDescent="0.25">
      <c r="A66" s="102"/>
      <c r="B66" s="35"/>
      <c r="C66" s="67" t="s">
        <v>14</v>
      </c>
      <c r="D66" s="68"/>
      <c r="F66" s="53" t="b">
        <f>IF(OR(B66="", B66=1,B66=2,B66=3),TRUE,FALSE)</f>
        <v>1</v>
      </c>
      <c r="H66" s="55">
        <f t="shared" ref="H66:H77" si="6">COUNTIF(B66,"")</f>
        <v>1</v>
      </c>
    </row>
    <row r="67" spans="1:8" x14ac:dyDescent="0.25">
      <c r="A67" s="102"/>
      <c r="B67" s="35"/>
      <c r="C67" s="67" t="s">
        <v>15</v>
      </c>
      <c r="D67" s="68"/>
      <c r="F67" s="53" t="b">
        <f t="shared" ref="F67:F77" si="7">IF(OR(B67="", B67=1,B67=2,B67=3),TRUE,FALSE)</f>
        <v>1</v>
      </c>
      <c r="H67" s="55">
        <f>COUNTIF(B67,"")</f>
        <v>1</v>
      </c>
    </row>
    <row r="68" spans="1:8" x14ac:dyDescent="0.25">
      <c r="A68" s="102"/>
      <c r="B68" s="35"/>
      <c r="C68" s="67" t="s">
        <v>19</v>
      </c>
      <c r="D68" s="68"/>
      <c r="F68" s="53" t="b">
        <f t="shared" si="7"/>
        <v>1</v>
      </c>
      <c r="H68" s="55">
        <f t="shared" si="6"/>
        <v>1</v>
      </c>
    </row>
    <row r="69" spans="1:8" x14ac:dyDescent="0.25">
      <c r="A69" s="102"/>
      <c r="B69" s="35"/>
      <c r="C69" s="67" t="s">
        <v>16</v>
      </c>
      <c r="D69" s="68"/>
      <c r="F69" s="53" t="b">
        <f t="shared" si="7"/>
        <v>1</v>
      </c>
      <c r="H69" s="55">
        <f t="shared" si="6"/>
        <v>1</v>
      </c>
    </row>
    <row r="70" spans="1:8" x14ac:dyDescent="0.25">
      <c r="A70" s="102"/>
      <c r="B70" s="35"/>
      <c r="C70" s="67" t="s">
        <v>17</v>
      </c>
      <c r="D70" s="68"/>
      <c r="F70" s="53" t="b">
        <f t="shared" si="7"/>
        <v>1</v>
      </c>
      <c r="H70" s="55">
        <f t="shared" si="6"/>
        <v>1</v>
      </c>
    </row>
    <row r="71" spans="1:8" x14ac:dyDescent="0.25">
      <c r="A71" s="102"/>
      <c r="B71" s="35"/>
      <c r="C71" s="67" t="s">
        <v>18</v>
      </c>
      <c r="D71" s="68"/>
      <c r="F71" s="53" t="b">
        <f t="shared" si="7"/>
        <v>1</v>
      </c>
      <c r="H71" s="55">
        <f t="shared" si="6"/>
        <v>1</v>
      </c>
    </row>
    <row r="72" spans="1:8" ht="27" customHeight="1" x14ac:dyDescent="0.25">
      <c r="A72" s="102" t="s">
        <v>42</v>
      </c>
      <c r="B72" s="35"/>
      <c r="C72" s="67" t="s">
        <v>47</v>
      </c>
      <c r="D72" s="68"/>
      <c r="F72" s="53" t="b">
        <f t="shared" si="7"/>
        <v>1</v>
      </c>
      <c r="H72" s="55">
        <f t="shared" si="6"/>
        <v>1</v>
      </c>
    </row>
    <row r="73" spans="1:8" ht="40.5" customHeight="1" x14ac:dyDescent="0.25">
      <c r="A73" s="102"/>
      <c r="B73" s="35"/>
      <c r="C73" s="67" t="s">
        <v>48</v>
      </c>
      <c r="D73" s="68"/>
      <c r="F73" s="53" t="b">
        <f t="shared" si="7"/>
        <v>1</v>
      </c>
      <c r="H73" s="55">
        <f t="shared" si="6"/>
        <v>1</v>
      </c>
    </row>
    <row r="74" spans="1:8" ht="27" customHeight="1" x14ac:dyDescent="0.25">
      <c r="A74" s="102"/>
      <c r="B74" s="35"/>
      <c r="C74" s="67" t="s">
        <v>49</v>
      </c>
      <c r="D74" s="68"/>
      <c r="F74" s="53" t="b">
        <f t="shared" si="7"/>
        <v>1</v>
      </c>
      <c r="H74" s="55">
        <f t="shared" si="6"/>
        <v>1</v>
      </c>
    </row>
    <row r="75" spans="1:8" ht="54" customHeight="1" x14ac:dyDescent="0.25">
      <c r="A75" s="102"/>
      <c r="B75" s="35"/>
      <c r="C75" s="67" t="s">
        <v>50</v>
      </c>
      <c r="D75" s="68"/>
      <c r="F75" s="53" t="b">
        <f t="shared" si="7"/>
        <v>1</v>
      </c>
      <c r="H75" s="55">
        <f t="shared" si="6"/>
        <v>1</v>
      </c>
    </row>
    <row r="76" spans="1:8" ht="40.5" customHeight="1" x14ac:dyDescent="0.25">
      <c r="A76" s="102"/>
      <c r="B76" s="35"/>
      <c r="C76" s="67" t="s">
        <v>56</v>
      </c>
      <c r="D76" s="68"/>
      <c r="F76" s="53" t="b">
        <f t="shared" si="7"/>
        <v>1</v>
      </c>
      <c r="H76" s="55">
        <f t="shared" si="6"/>
        <v>1</v>
      </c>
    </row>
    <row r="77" spans="1:8" x14ac:dyDescent="0.25">
      <c r="A77" s="102"/>
      <c r="B77" s="35"/>
      <c r="C77" s="67" t="s">
        <v>51</v>
      </c>
      <c r="D77" s="68"/>
      <c r="F77" s="53" t="b">
        <f t="shared" si="7"/>
        <v>1</v>
      </c>
      <c r="H77" s="55">
        <f t="shared" si="6"/>
        <v>1</v>
      </c>
    </row>
    <row r="78" spans="1:8" ht="49.9" customHeight="1" x14ac:dyDescent="0.25">
      <c r="A78" s="102" t="s">
        <v>43</v>
      </c>
      <c r="B78" s="67"/>
      <c r="C78" s="113"/>
      <c r="D78" s="114"/>
      <c r="F78" s="53" t="b">
        <f>IF(OR(C78="Yes",C78="No",C78=""),TRUE,FALSE)</f>
        <v>1</v>
      </c>
      <c r="H78" s="55">
        <f>COUNTIF(C78,"")</f>
        <v>1</v>
      </c>
    </row>
    <row r="79" spans="1:8" ht="49.9" customHeight="1" thickBot="1" x14ac:dyDescent="0.3">
      <c r="A79" s="69" t="s">
        <v>127</v>
      </c>
      <c r="B79" s="70"/>
      <c r="C79" s="62"/>
      <c r="D79" s="63"/>
      <c r="F79" s="53" t="b">
        <f>IF(OR(C79="English",C79="The language(s) of the home Member State",C79="Any of the two options above at the clients' discretion (i.e. complaints may be filled either in English or in the language(s) of the home member state",C79="other",C79=""),TRUE,FALSE)</f>
        <v>1</v>
      </c>
      <c r="G79" s="53" t="b">
        <f>IF(AND(C78="No",C79=""),FALSE,TRUE)</f>
        <v>1</v>
      </c>
      <c r="H79" s="55">
        <f>COUNTIF(C79,"")</f>
        <v>1</v>
      </c>
    </row>
    <row r="81" spans="2:9" x14ac:dyDescent="0.25">
      <c r="B81" s="16" t="s">
        <v>88</v>
      </c>
      <c r="H81" s="55">
        <f>SUM(H6:H79)</f>
        <v>37</v>
      </c>
      <c r="I81" s="55">
        <f>SUM(I6:I79)</f>
        <v>28</v>
      </c>
    </row>
    <row r="82" spans="2:9" x14ac:dyDescent="0.25">
      <c r="B82" s="46" t="b">
        <f>IF(H82=65,TRUE,IF(OR(ISBLANK(B6),ISBLANK(B7),ISBLANK(B13),ISBLANK(B23),ISBLANK(B30),ISBLANK(B37),ISBLANK(B44),ISBLANK(C23),ISBLANK(C24),ISBLANK(C25),ISBLANK(C26),ISBLANK(C27),ISBLANK(C28),ISBLANK(C29),ISBLANK(C30),ISBLANK(C31),ISBLANK(C32),ISBLANK(C33),ISBLANK(C34),ISBLANK(C35),ISBLANK(C36),ISBLANK(C37),ISBLANK(C38),ISBLANK(C39),ISBLANK(C40),ISBLANK(C41),ISBLANK(C42),ISBLANK(C43),ISBLANK(C44),ISBLANK(C45),ISBLANK(C46),ISBLANK(C47),ISBLANK(C48),ISBLANK(C49),ISBLANK(C50),ISBLANK(C55),ISBLANK(C56),ISBLANK(C57),ISBLANK(C58),ISBLANK(C59),ISBLANK(C60),ISBLANK(C61),ISBLANK(C64),F3=FALSE,G3=FALSE),FALSE,TRUE))</f>
        <v>1</v>
      </c>
      <c r="H82" s="56">
        <f>H81+I81</f>
        <v>65</v>
      </c>
    </row>
  </sheetData>
  <sheetProtection algorithmName="SHA-512" hashValue="lwc2Mfl+6eveDBT6/lP1pJAjiHx+4rvMKySlvvfFqFn06cLmS4tnlKYh5GRvQcSyvHpA4eJUFqUEua36nfMJmQ==" saltValue="4NbiXV72C+qristlgIo4tg==" spinCount="100000" sheet="1" objects="1" scenarios="1"/>
  <mergeCells count="65">
    <mergeCell ref="A78:B78"/>
    <mergeCell ref="C78:D78"/>
    <mergeCell ref="A79:B79"/>
    <mergeCell ref="C79:D79"/>
    <mergeCell ref="C69:D69"/>
    <mergeCell ref="C70:D70"/>
    <mergeCell ref="C71:D71"/>
    <mergeCell ref="A72:A77"/>
    <mergeCell ref="C72:D72"/>
    <mergeCell ref="C73:D73"/>
    <mergeCell ref="C74:D74"/>
    <mergeCell ref="C75:D75"/>
    <mergeCell ref="C76:D76"/>
    <mergeCell ref="C77:D77"/>
    <mergeCell ref="A65:A71"/>
    <mergeCell ref="C65:D65"/>
    <mergeCell ref="C66:D66"/>
    <mergeCell ref="C67:D67"/>
    <mergeCell ref="C68:D68"/>
    <mergeCell ref="A58:B58"/>
    <mergeCell ref="C58:D58"/>
    <mergeCell ref="A59:B59"/>
    <mergeCell ref="C59:D59"/>
    <mergeCell ref="A60:B60"/>
    <mergeCell ref="C60:D60"/>
    <mergeCell ref="A61:B61"/>
    <mergeCell ref="C61:D61"/>
    <mergeCell ref="A63:D63"/>
    <mergeCell ref="A64:B64"/>
    <mergeCell ref="C64:D64"/>
    <mergeCell ref="A55:B55"/>
    <mergeCell ref="C55:D55"/>
    <mergeCell ref="A56:B56"/>
    <mergeCell ref="C56:D56"/>
    <mergeCell ref="A57:B57"/>
    <mergeCell ref="C57:D57"/>
    <mergeCell ref="A53:B53"/>
    <mergeCell ref="C53:D54"/>
    <mergeCell ref="A54:B54"/>
    <mergeCell ref="A21:D21"/>
    <mergeCell ref="C22:D22"/>
    <mergeCell ref="A23:A29"/>
    <mergeCell ref="B23:B29"/>
    <mergeCell ref="A30:A36"/>
    <mergeCell ref="B30:B36"/>
    <mergeCell ref="A37:A43"/>
    <mergeCell ref="B37:B43"/>
    <mergeCell ref="A44:A50"/>
    <mergeCell ref="B44:B50"/>
    <mergeCell ref="A52:D52"/>
    <mergeCell ref="B13:D13"/>
    <mergeCell ref="A14:A19"/>
    <mergeCell ref="B14:D14"/>
    <mergeCell ref="B15:D15"/>
    <mergeCell ref="B16:D16"/>
    <mergeCell ref="B17:D17"/>
    <mergeCell ref="B18:D18"/>
    <mergeCell ref="B19:D19"/>
    <mergeCell ref="A1:D1"/>
    <mergeCell ref="A12:D12"/>
    <mergeCell ref="B3:D3"/>
    <mergeCell ref="A5:B5"/>
    <mergeCell ref="B6:D6"/>
    <mergeCell ref="B7:D7"/>
    <mergeCell ref="B8:D8"/>
  </mergeCells>
  <conditionalFormatting sqref="B82">
    <cfRule type="cellIs" dxfId="82" priority="1" operator="equal">
      <formula>TRUE</formula>
    </cfRule>
    <cfRule type="cellIs" dxfId="81" priority="2" operator="equal">
      <formula>"TRUE"</formula>
    </cfRule>
    <cfRule type="cellIs" dxfId="80" priority="3" operator="equal">
      <formula>"FALSE"</formula>
    </cfRule>
  </conditionalFormatting>
  <dataValidations count="8">
    <dataValidation type="list" allowBlank="1" showInputMessage="1" showErrorMessage="1" sqref="B23 B44 B37 B30 C55:C61">
      <formula1>"&lt; 50, 50 - 300, 300 - 1000, 1000 - 5000, 5000 - 10000, &gt; 10000"</formula1>
    </dataValidation>
    <dataValidation type="list" allowBlank="1" showInputMessage="1" showErrorMessage="1" sqref="B7:D8 B13:D13 C78">
      <formula1>"Yes, No"</formula1>
    </dataValidation>
    <dataValidation type="list" allowBlank="1" showInputMessage="1" showErrorMessage="1" sqref="B14:D19">
      <formula1>"specific website, specific marketing material, use of the language of a host MS (if different from the one(s) from your home MS), telephone calls, tied agents in the host MS, roadshows"</formula1>
    </dataValidation>
    <dataValidation type="list" allowBlank="1" showInputMessage="1" showErrorMessage="1" sqref="C79">
      <formula1>"English, The language(s) of the home Member State, Any of the two options above at the clients' discretion (i.e. complaints may be filled either in English or in the language(s) of the home member state, other"</formula1>
    </dataValidation>
    <dataValidation type="list" allowBlank="1" showInputMessage="1" showErrorMessage="1" sqref="C23:C50">
      <formula1>"X, N/A"</formula1>
    </dataValidation>
    <dataValidation type="decimal" allowBlank="1" showInputMessage="1" showErrorMessage="1" sqref="B6:D6">
      <formula1>-9999999999999990000</formula1>
      <formula2>9999999999999990000</formula2>
    </dataValidation>
    <dataValidation type="whole" operator="greaterThanOrEqual" allowBlank="1" showInputMessage="1" showErrorMessage="1" sqref="C64:D64">
      <formula1>0</formula1>
    </dataValidation>
    <dataValidation type="whole" allowBlank="1" showInputMessage="1" showErrorMessage="1" sqref="B65:B77">
      <formula1>1</formula1>
      <formula2>3</formula2>
    </dataValidation>
  </dataValidations>
  <pageMargins left="0.7" right="0.7" top="0.75" bottom="0.75" header="0.3" footer="0.3"/>
  <pageSetup paperSize="9" scale="71" fitToHeight="0" orientation="portrait" horizontalDpi="300" verticalDpi="300" r:id="rId1"/>
  <rowBreaks count="1" manualBreakCount="1">
    <brk id="51" max="3" man="1"/>
  </row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82"/>
  <sheetViews>
    <sheetView zoomScaleNormal="100" zoomScaleSheetLayoutView="100" workbookViewId="0">
      <selection sqref="A1:D1"/>
    </sheetView>
  </sheetViews>
  <sheetFormatPr defaultRowHeight="15" x14ac:dyDescent="0.25"/>
  <cols>
    <col min="1" max="1" width="48.7109375" style="4" customWidth="1"/>
    <col min="2" max="4" width="25.5703125" style="4" customWidth="1"/>
    <col min="5" max="10" width="9.140625" style="53"/>
    <col min="11" max="16384" width="9.140625" style="4"/>
  </cols>
  <sheetData>
    <row r="1" spans="1:8" ht="16.5" thickBot="1" x14ac:dyDescent="0.3">
      <c r="A1" s="58" t="s">
        <v>44</v>
      </c>
      <c r="B1" s="121"/>
      <c r="C1" s="121"/>
      <c r="D1" s="59"/>
    </row>
    <row r="2" spans="1:8" ht="15.75" thickBot="1" x14ac:dyDescent="0.3">
      <c r="A2" s="18"/>
      <c r="B2" s="18"/>
      <c r="C2" s="18"/>
      <c r="D2" s="18"/>
    </row>
    <row r="3" spans="1:8" ht="15.75" thickBot="1" x14ac:dyDescent="0.3">
      <c r="A3" s="19" t="s">
        <v>31</v>
      </c>
      <c r="B3" s="132" t="s">
        <v>81</v>
      </c>
      <c r="C3" s="133"/>
      <c r="D3" s="134"/>
      <c r="F3" s="54" t="b">
        <f>IF(ISNA(MATCH(FALSE,F5:F79,0)),TRUE,FALSE)</f>
        <v>0</v>
      </c>
      <c r="G3" s="54" t="b">
        <f>IF(ISNA(MATCH(FALSE,G5:G79,0)),TRUE,FALSE)</f>
        <v>0</v>
      </c>
    </row>
    <row r="4" spans="1:8" ht="15.75" thickBot="1" x14ac:dyDescent="0.3">
      <c r="A4" s="18"/>
      <c r="B4" s="18"/>
      <c r="C4" s="18"/>
      <c r="D4" s="18"/>
    </row>
    <row r="5" spans="1:8" ht="30" customHeight="1" thickBot="1" x14ac:dyDescent="0.3">
      <c r="A5" s="87" t="s">
        <v>32</v>
      </c>
      <c r="B5" s="88"/>
      <c r="C5" s="20"/>
      <c r="D5" s="21"/>
    </row>
    <row r="6" spans="1:8" ht="51.95" customHeight="1" x14ac:dyDescent="0.25">
      <c r="A6" s="22" t="s">
        <v>52</v>
      </c>
      <c r="B6" s="135"/>
      <c r="C6" s="136"/>
      <c r="D6" s="137"/>
      <c r="F6" s="53" t="b">
        <f>ISNUMBER(B6)</f>
        <v>0</v>
      </c>
      <c r="H6" s="55">
        <f>COUNTIF(B6,"")</f>
        <v>1</v>
      </c>
    </row>
    <row r="7" spans="1:8" ht="51.95" customHeight="1" x14ac:dyDescent="0.25">
      <c r="A7" s="23" t="s">
        <v>54</v>
      </c>
      <c r="B7" s="122"/>
      <c r="C7" s="123"/>
      <c r="D7" s="124"/>
      <c r="F7" s="53" t="b">
        <f>IF(OR(B7="Yes",B7="No"),TRUE,FALSE)</f>
        <v>0</v>
      </c>
      <c r="H7" s="55">
        <f>COUNTIF(B7,"")</f>
        <v>1</v>
      </c>
    </row>
    <row r="8" spans="1:8" ht="79.150000000000006" customHeight="1" thickBot="1" x14ac:dyDescent="0.3">
      <c r="A8" s="24" t="s">
        <v>124</v>
      </c>
      <c r="B8" s="125"/>
      <c r="C8" s="126"/>
      <c r="D8" s="127"/>
      <c r="F8" s="53" t="b">
        <f>IF(OR(B8="Yes",B8="No",B8=""),TRUE,FALSE)</f>
        <v>1</v>
      </c>
      <c r="G8" s="53" t="b">
        <f>IF(AND(B7="Yes",OR(B8="Yes",B8="No")),TRUE,IF(B7="No",TRUE,FALSE))</f>
        <v>0</v>
      </c>
      <c r="H8" s="55">
        <f>COUNTIF(B8,"")</f>
        <v>1</v>
      </c>
    </row>
    <row r="9" spans="1:8" x14ac:dyDescent="0.25">
      <c r="A9" s="25" t="s">
        <v>39</v>
      </c>
      <c r="B9" s="18"/>
      <c r="C9" s="18"/>
      <c r="D9" s="18"/>
    </row>
    <row r="10" spans="1:8" x14ac:dyDescent="0.25">
      <c r="A10" s="26" t="s">
        <v>55</v>
      </c>
      <c r="B10" s="18"/>
      <c r="C10" s="18"/>
      <c r="D10" s="18"/>
    </row>
    <row r="11" spans="1:8" ht="15.75" thickBot="1" x14ac:dyDescent="0.3">
      <c r="A11" s="18"/>
      <c r="B11" s="18"/>
      <c r="C11" s="18"/>
      <c r="D11" s="18"/>
    </row>
    <row r="12" spans="1:8" ht="30" customHeight="1" thickBot="1" x14ac:dyDescent="0.3">
      <c r="A12" s="128" t="s">
        <v>10</v>
      </c>
      <c r="B12" s="129"/>
      <c r="C12" s="130"/>
      <c r="D12" s="131"/>
    </row>
    <row r="13" spans="1:8" ht="85.5" x14ac:dyDescent="0.25">
      <c r="A13" s="37" t="s">
        <v>53</v>
      </c>
      <c r="B13" s="92"/>
      <c r="C13" s="93"/>
      <c r="D13" s="94"/>
      <c r="F13" s="53" t="b">
        <f>IF(OR(B13="Yes",B13="No"),TRUE,FALSE)</f>
        <v>0</v>
      </c>
      <c r="H13" s="55">
        <f>COUNTIF(B13,"")</f>
        <v>1</v>
      </c>
    </row>
    <row r="14" spans="1:8" ht="15" customHeight="1" x14ac:dyDescent="0.25">
      <c r="A14" s="102" t="s">
        <v>125</v>
      </c>
      <c r="B14" s="103"/>
      <c r="C14" s="104"/>
      <c r="D14" s="105"/>
      <c r="F14" s="53" t="b">
        <f>IF(OR(B14="specific website",B14="specific marketing material",B14="use of the language of a host MS (if different from the one(s) from your home MS)",B14="telephone calls",B14="tied agents in the host MS",B14="roadshows",B14=""),TRUE,FALSE)</f>
        <v>1</v>
      </c>
      <c r="H14" s="55">
        <f>COUNTIF(B14,"")</f>
        <v>1</v>
      </c>
    </row>
    <row r="15" spans="1:8" x14ac:dyDescent="0.25">
      <c r="A15" s="102"/>
      <c r="B15" s="103"/>
      <c r="C15" s="104"/>
      <c r="D15" s="105"/>
      <c r="F15" s="53" t="b">
        <f t="shared" ref="F15:F19" si="0">IF(OR(B15="specific website",B15="specific marketing material",B15="use of the language of a host MS (if different from the one(s) from your home MS)",B15="telephone calls",B15="tied agents in the host MS",B15="roadshows",B15=""),TRUE,FALSE)</f>
        <v>1</v>
      </c>
      <c r="H15" s="55">
        <f>COUNTIF(B15,"")</f>
        <v>1</v>
      </c>
    </row>
    <row r="16" spans="1:8" x14ac:dyDescent="0.25">
      <c r="A16" s="102"/>
      <c r="B16" s="103"/>
      <c r="C16" s="104"/>
      <c r="D16" s="105"/>
      <c r="F16" s="53" t="b">
        <f t="shared" si="0"/>
        <v>1</v>
      </c>
      <c r="H16" s="55">
        <f t="shared" ref="H16:H19" si="1">COUNTIF(B16,"")</f>
        <v>1</v>
      </c>
    </row>
    <row r="17" spans="1:9" x14ac:dyDescent="0.25">
      <c r="A17" s="102"/>
      <c r="B17" s="103"/>
      <c r="C17" s="104"/>
      <c r="D17" s="105"/>
      <c r="F17" s="53" t="b">
        <f t="shared" si="0"/>
        <v>1</v>
      </c>
      <c r="H17" s="55">
        <f t="shared" si="1"/>
        <v>1</v>
      </c>
    </row>
    <row r="18" spans="1:9" x14ac:dyDescent="0.25">
      <c r="A18" s="102"/>
      <c r="B18" s="103"/>
      <c r="C18" s="104"/>
      <c r="D18" s="105"/>
      <c r="F18" s="53" t="b">
        <f t="shared" si="0"/>
        <v>1</v>
      </c>
      <c r="H18" s="55">
        <f t="shared" si="1"/>
        <v>1</v>
      </c>
    </row>
    <row r="19" spans="1:9" ht="15.75" thickBot="1" x14ac:dyDescent="0.3">
      <c r="A19" s="69"/>
      <c r="B19" s="95"/>
      <c r="C19" s="96"/>
      <c r="D19" s="97"/>
      <c r="F19" s="53" t="b">
        <f t="shared" si="0"/>
        <v>1</v>
      </c>
      <c r="G19" s="53" t="b">
        <f>IF(AND(B13="Yes",B14="",B15="",B16="",B17="",B18="",B19=""),FALSE,TRUE)</f>
        <v>1</v>
      </c>
      <c r="H19" s="55">
        <f t="shared" si="1"/>
        <v>1</v>
      </c>
    </row>
    <row r="20" spans="1:9" ht="15.75" thickBot="1" x14ac:dyDescent="0.3">
      <c r="A20" s="18"/>
      <c r="B20" s="18"/>
      <c r="C20" s="18"/>
      <c r="D20" s="18"/>
    </row>
    <row r="21" spans="1:9" ht="27" customHeight="1" thickBot="1" x14ac:dyDescent="0.3">
      <c r="A21" s="87" t="s">
        <v>33</v>
      </c>
      <c r="B21" s="88"/>
      <c r="C21" s="89"/>
      <c r="D21" s="90"/>
    </row>
    <row r="22" spans="1:9" ht="27" customHeight="1" thickBot="1" x14ac:dyDescent="0.3">
      <c r="A22" s="28" t="s">
        <v>34</v>
      </c>
      <c r="B22" s="29" t="s">
        <v>45</v>
      </c>
      <c r="C22" s="99" t="s">
        <v>11</v>
      </c>
      <c r="D22" s="100"/>
    </row>
    <row r="23" spans="1:9" x14ac:dyDescent="0.25">
      <c r="A23" s="91" t="s">
        <v>12</v>
      </c>
      <c r="B23" s="101"/>
      <c r="C23" s="38"/>
      <c r="D23" s="30" t="s">
        <v>13</v>
      </c>
      <c r="F23" s="53" t="b">
        <f>IF(OR(B23="&lt; 50",B23="50 - 300",B23="300 - 1000",B23="1000 - 5000",B23="5000 - 10000",B23="&gt; 10000"),TRUE,FALSE)</f>
        <v>0</v>
      </c>
      <c r="G23" s="53" t="b">
        <f>IF(OR(C23="X",C23="N/A"),TRUE,FALSE)</f>
        <v>0</v>
      </c>
      <c r="H23" s="55">
        <f>COUNTIF(B23,"")</f>
        <v>1</v>
      </c>
      <c r="I23" s="55">
        <f>COUNTIF(C23,"")</f>
        <v>1</v>
      </c>
    </row>
    <row r="24" spans="1:9" x14ac:dyDescent="0.25">
      <c r="A24" s="86"/>
      <c r="B24" s="98"/>
      <c r="C24" s="39"/>
      <c r="D24" s="36" t="s">
        <v>14</v>
      </c>
      <c r="G24" s="53" t="b">
        <f t="shared" ref="G24:G50" si="2">IF(OR(C24="X",C24="N/A"),TRUE,FALSE)</f>
        <v>0</v>
      </c>
      <c r="I24" s="55">
        <f t="shared" ref="I24:I50" si="3">COUNTIF(C24,"")</f>
        <v>1</v>
      </c>
    </row>
    <row r="25" spans="1:9" x14ac:dyDescent="0.25">
      <c r="A25" s="86"/>
      <c r="B25" s="98"/>
      <c r="C25" s="39"/>
      <c r="D25" s="36" t="s">
        <v>15</v>
      </c>
      <c r="G25" s="53" t="b">
        <f t="shared" si="2"/>
        <v>0</v>
      </c>
      <c r="I25" s="55">
        <f t="shared" si="3"/>
        <v>1</v>
      </c>
    </row>
    <row r="26" spans="1:9" ht="14.25" customHeight="1" x14ac:dyDescent="0.25">
      <c r="A26" s="86"/>
      <c r="B26" s="98"/>
      <c r="C26" s="39"/>
      <c r="D26" s="36" t="s">
        <v>19</v>
      </c>
      <c r="G26" s="53" t="b">
        <f t="shared" si="2"/>
        <v>0</v>
      </c>
      <c r="I26" s="55">
        <f t="shared" si="3"/>
        <v>1</v>
      </c>
    </row>
    <row r="27" spans="1:9" x14ac:dyDescent="0.25">
      <c r="A27" s="86"/>
      <c r="B27" s="98"/>
      <c r="C27" s="39"/>
      <c r="D27" s="36" t="s">
        <v>16</v>
      </c>
      <c r="G27" s="53" t="b">
        <f t="shared" si="2"/>
        <v>0</v>
      </c>
      <c r="I27" s="55">
        <f>COUNTIF(C27,"")</f>
        <v>1</v>
      </c>
    </row>
    <row r="28" spans="1:9" x14ac:dyDescent="0.25">
      <c r="A28" s="86"/>
      <c r="B28" s="98"/>
      <c r="C28" s="39"/>
      <c r="D28" s="36" t="s">
        <v>17</v>
      </c>
      <c r="G28" s="53" t="b">
        <f t="shared" si="2"/>
        <v>0</v>
      </c>
      <c r="I28" s="55">
        <f t="shared" si="3"/>
        <v>1</v>
      </c>
    </row>
    <row r="29" spans="1:9" x14ac:dyDescent="0.25">
      <c r="A29" s="86"/>
      <c r="B29" s="98"/>
      <c r="C29" s="39"/>
      <c r="D29" s="36" t="s">
        <v>18</v>
      </c>
      <c r="G29" s="53" t="b">
        <f t="shared" si="2"/>
        <v>0</v>
      </c>
      <c r="I29" s="55">
        <f t="shared" si="3"/>
        <v>1</v>
      </c>
    </row>
    <row r="30" spans="1:9" x14ac:dyDescent="0.25">
      <c r="A30" s="85" t="s">
        <v>9</v>
      </c>
      <c r="B30" s="98"/>
      <c r="C30" s="39"/>
      <c r="D30" s="36" t="s">
        <v>13</v>
      </c>
      <c r="F30" s="53" t="b">
        <f>IF(OR(B30="&lt; 50",B30="50 - 300",B30="300 - 1000",B30="1000 - 5000",B30="5000 - 10000",B30="&gt; 10000"),TRUE,FALSE)</f>
        <v>0</v>
      </c>
      <c r="G30" s="53" t="b">
        <f t="shared" si="2"/>
        <v>0</v>
      </c>
      <c r="H30" s="55">
        <f>COUNTIF(B30,"")</f>
        <v>1</v>
      </c>
      <c r="I30" s="55">
        <f t="shared" si="3"/>
        <v>1</v>
      </c>
    </row>
    <row r="31" spans="1:9" x14ac:dyDescent="0.25">
      <c r="A31" s="86"/>
      <c r="B31" s="98"/>
      <c r="C31" s="39"/>
      <c r="D31" s="36" t="s">
        <v>14</v>
      </c>
      <c r="G31" s="53" t="b">
        <f t="shared" si="2"/>
        <v>0</v>
      </c>
      <c r="I31" s="55">
        <f t="shared" si="3"/>
        <v>1</v>
      </c>
    </row>
    <row r="32" spans="1:9" x14ac:dyDescent="0.25">
      <c r="A32" s="86"/>
      <c r="B32" s="98"/>
      <c r="C32" s="39"/>
      <c r="D32" s="36" t="s">
        <v>15</v>
      </c>
      <c r="G32" s="53" t="b">
        <f t="shared" si="2"/>
        <v>0</v>
      </c>
      <c r="I32" s="55">
        <f t="shared" si="3"/>
        <v>1</v>
      </c>
    </row>
    <row r="33" spans="1:9" ht="14.25" customHeight="1" x14ac:dyDescent="0.25">
      <c r="A33" s="86"/>
      <c r="B33" s="98"/>
      <c r="C33" s="39"/>
      <c r="D33" s="36" t="s">
        <v>19</v>
      </c>
      <c r="G33" s="53" t="b">
        <f t="shared" si="2"/>
        <v>0</v>
      </c>
      <c r="I33" s="55">
        <f t="shared" si="3"/>
        <v>1</v>
      </c>
    </row>
    <row r="34" spans="1:9" x14ac:dyDescent="0.25">
      <c r="A34" s="86"/>
      <c r="B34" s="98"/>
      <c r="C34" s="39"/>
      <c r="D34" s="36" t="s">
        <v>16</v>
      </c>
      <c r="G34" s="53" t="b">
        <f t="shared" si="2"/>
        <v>0</v>
      </c>
      <c r="I34" s="55">
        <f t="shared" si="3"/>
        <v>1</v>
      </c>
    </row>
    <row r="35" spans="1:9" x14ac:dyDescent="0.25">
      <c r="A35" s="86"/>
      <c r="B35" s="98"/>
      <c r="C35" s="39"/>
      <c r="D35" s="36" t="s">
        <v>17</v>
      </c>
      <c r="G35" s="53" t="b">
        <f t="shared" si="2"/>
        <v>0</v>
      </c>
      <c r="I35" s="55">
        <f>COUNTIF(C35,"")</f>
        <v>1</v>
      </c>
    </row>
    <row r="36" spans="1:9" x14ac:dyDescent="0.25">
      <c r="A36" s="86"/>
      <c r="B36" s="98"/>
      <c r="C36" s="39"/>
      <c r="D36" s="36" t="s">
        <v>18</v>
      </c>
      <c r="G36" s="53" t="b">
        <f t="shared" si="2"/>
        <v>0</v>
      </c>
      <c r="I36" s="55">
        <f t="shared" si="3"/>
        <v>1</v>
      </c>
    </row>
    <row r="37" spans="1:9" x14ac:dyDescent="0.25">
      <c r="A37" s="85" t="s">
        <v>8</v>
      </c>
      <c r="B37" s="98"/>
      <c r="C37" s="39"/>
      <c r="D37" s="36" t="s">
        <v>13</v>
      </c>
      <c r="F37" s="53" t="b">
        <f>IF(OR(B37="&lt; 50",B37="50 - 300",B37="300 - 1000",B37="1000 - 5000",B37="5000 - 10000",B37="&gt; 10000"),TRUE,FALSE)</f>
        <v>0</v>
      </c>
      <c r="G37" s="53" t="b">
        <f t="shared" si="2"/>
        <v>0</v>
      </c>
      <c r="H37" s="55">
        <f>COUNTIF(B37,"")</f>
        <v>1</v>
      </c>
      <c r="I37" s="55">
        <f t="shared" si="3"/>
        <v>1</v>
      </c>
    </row>
    <row r="38" spans="1:9" x14ac:dyDescent="0.25">
      <c r="A38" s="86"/>
      <c r="B38" s="98"/>
      <c r="C38" s="39"/>
      <c r="D38" s="36" t="s">
        <v>14</v>
      </c>
      <c r="G38" s="53" t="b">
        <f t="shared" si="2"/>
        <v>0</v>
      </c>
      <c r="I38" s="55">
        <f t="shared" si="3"/>
        <v>1</v>
      </c>
    </row>
    <row r="39" spans="1:9" x14ac:dyDescent="0.25">
      <c r="A39" s="86"/>
      <c r="B39" s="98"/>
      <c r="C39" s="39"/>
      <c r="D39" s="36" t="s">
        <v>15</v>
      </c>
      <c r="G39" s="53" t="b">
        <f t="shared" si="2"/>
        <v>0</v>
      </c>
      <c r="I39" s="55">
        <f t="shared" si="3"/>
        <v>1</v>
      </c>
    </row>
    <row r="40" spans="1:9" ht="14.25" customHeight="1" x14ac:dyDescent="0.25">
      <c r="A40" s="86"/>
      <c r="B40" s="98"/>
      <c r="C40" s="39"/>
      <c r="D40" s="36" t="s">
        <v>19</v>
      </c>
      <c r="G40" s="53" t="b">
        <f t="shared" si="2"/>
        <v>0</v>
      </c>
      <c r="I40" s="55">
        <f t="shared" si="3"/>
        <v>1</v>
      </c>
    </row>
    <row r="41" spans="1:9" x14ac:dyDescent="0.25">
      <c r="A41" s="86"/>
      <c r="B41" s="98"/>
      <c r="C41" s="39"/>
      <c r="D41" s="36" t="s">
        <v>16</v>
      </c>
      <c r="G41" s="53" t="b">
        <f t="shared" si="2"/>
        <v>0</v>
      </c>
      <c r="I41" s="55">
        <f>COUNTIF(C41,"")</f>
        <v>1</v>
      </c>
    </row>
    <row r="42" spans="1:9" x14ac:dyDescent="0.25">
      <c r="A42" s="86"/>
      <c r="B42" s="98"/>
      <c r="C42" s="39"/>
      <c r="D42" s="36" t="s">
        <v>17</v>
      </c>
      <c r="G42" s="53" t="b">
        <f t="shared" si="2"/>
        <v>0</v>
      </c>
      <c r="I42" s="55">
        <f t="shared" si="3"/>
        <v>1</v>
      </c>
    </row>
    <row r="43" spans="1:9" x14ac:dyDescent="0.25">
      <c r="A43" s="86"/>
      <c r="B43" s="98"/>
      <c r="C43" s="39"/>
      <c r="D43" s="36" t="s">
        <v>18</v>
      </c>
      <c r="G43" s="53" t="b">
        <f t="shared" si="2"/>
        <v>0</v>
      </c>
      <c r="I43" s="55">
        <f t="shared" si="3"/>
        <v>1</v>
      </c>
    </row>
    <row r="44" spans="1:9" x14ac:dyDescent="0.25">
      <c r="A44" s="85" t="s">
        <v>20</v>
      </c>
      <c r="B44" s="98"/>
      <c r="C44" s="39"/>
      <c r="D44" s="36" t="s">
        <v>13</v>
      </c>
      <c r="F44" s="53" t="b">
        <f>IF(OR(B44="&lt; 50",B44="50 - 300",B44="300 - 1000",B44="1000 - 5000",B44="5000 - 10000",B44="&gt; 10000"),TRUE,FALSE)</f>
        <v>0</v>
      </c>
      <c r="G44" s="53" t="b">
        <f t="shared" si="2"/>
        <v>0</v>
      </c>
      <c r="H44" s="55">
        <f>COUNTIF(B44,"")</f>
        <v>1</v>
      </c>
      <c r="I44" s="55">
        <f t="shared" si="3"/>
        <v>1</v>
      </c>
    </row>
    <row r="45" spans="1:9" x14ac:dyDescent="0.25">
      <c r="A45" s="86"/>
      <c r="B45" s="98"/>
      <c r="C45" s="39"/>
      <c r="D45" s="36" t="s">
        <v>14</v>
      </c>
      <c r="G45" s="53" t="b">
        <f t="shared" si="2"/>
        <v>0</v>
      </c>
      <c r="I45" s="55">
        <f t="shared" si="3"/>
        <v>1</v>
      </c>
    </row>
    <row r="46" spans="1:9" x14ac:dyDescent="0.25">
      <c r="A46" s="86"/>
      <c r="B46" s="98"/>
      <c r="C46" s="39"/>
      <c r="D46" s="36" t="s">
        <v>15</v>
      </c>
      <c r="G46" s="53" t="b">
        <f t="shared" si="2"/>
        <v>0</v>
      </c>
      <c r="I46" s="55">
        <f t="shared" si="3"/>
        <v>1</v>
      </c>
    </row>
    <row r="47" spans="1:9" ht="14.25" customHeight="1" x14ac:dyDescent="0.25">
      <c r="A47" s="86"/>
      <c r="B47" s="98"/>
      <c r="C47" s="39"/>
      <c r="D47" s="36" t="s">
        <v>19</v>
      </c>
      <c r="G47" s="53" t="b">
        <f t="shared" si="2"/>
        <v>0</v>
      </c>
      <c r="I47" s="55">
        <f t="shared" si="3"/>
        <v>1</v>
      </c>
    </row>
    <row r="48" spans="1:9" x14ac:dyDescent="0.25">
      <c r="A48" s="86"/>
      <c r="B48" s="98"/>
      <c r="C48" s="39"/>
      <c r="D48" s="36" t="s">
        <v>16</v>
      </c>
      <c r="G48" s="53" t="b">
        <f t="shared" si="2"/>
        <v>0</v>
      </c>
      <c r="I48" s="55">
        <f t="shared" si="3"/>
        <v>1</v>
      </c>
    </row>
    <row r="49" spans="1:9" x14ac:dyDescent="0.25">
      <c r="A49" s="86"/>
      <c r="B49" s="98"/>
      <c r="C49" s="39"/>
      <c r="D49" s="36" t="s">
        <v>17</v>
      </c>
      <c r="G49" s="53" t="b">
        <f t="shared" si="2"/>
        <v>0</v>
      </c>
      <c r="I49" s="55">
        <f t="shared" si="3"/>
        <v>1</v>
      </c>
    </row>
    <row r="50" spans="1:9" ht="15.75" thickBot="1" x14ac:dyDescent="0.3">
      <c r="A50" s="106"/>
      <c r="B50" s="77"/>
      <c r="C50" s="40"/>
      <c r="D50" s="32" t="s">
        <v>18</v>
      </c>
      <c r="G50" s="53" t="b">
        <f t="shared" si="2"/>
        <v>0</v>
      </c>
      <c r="I50" s="55">
        <f t="shared" si="3"/>
        <v>1</v>
      </c>
    </row>
    <row r="51" spans="1:9" ht="15.75" thickBot="1" x14ac:dyDescent="0.3">
      <c r="A51" s="33"/>
      <c r="B51" s="33"/>
      <c r="C51" s="18"/>
      <c r="D51" s="18"/>
    </row>
    <row r="52" spans="1:9" ht="27.75" customHeight="1" thickBot="1" x14ac:dyDescent="0.3">
      <c r="A52" s="109" t="s">
        <v>35</v>
      </c>
      <c r="B52" s="110"/>
      <c r="C52" s="110"/>
      <c r="D52" s="111"/>
    </row>
    <row r="53" spans="1:9" x14ac:dyDescent="0.25">
      <c r="A53" s="71" t="s">
        <v>36</v>
      </c>
      <c r="B53" s="72"/>
      <c r="C53" s="117" t="s">
        <v>46</v>
      </c>
      <c r="D53" s="118"/>
    </row>
    <row r="54" spans="1:9" ht="15.75" thickBot="1" x14ac:dyDescent="0.3">
      <c r="A54" s="73" t="s">
        <v>37</v>
      </c>
      <c r="B54" s="74"/>
      <c r="C54" s="119"/>
      <c r="D54" s="120"/>
    </row>
    <row r="55" spans="1:9" x14ac:dyDescent="0.25">
      <c r="A55" s="79" t="s">
        <v>21</v>
      </c>
      <c r="B55" s="80"/>
      <c r="C55" s="115"/>
      <c r="D55" s="116"/>
      <c r="F55" s="53" t="b">
        <f>IF(OR(C55="&lt; 50",C55="50 - 300",C55="300 - 1000",C55="1000 - 5000",C55="5000 - 10000",C55="&gt; 10000"),TRUE,FALSE)</f>
        <v>0</v>
      </c>
      <c r="H55" s="55">
        <f>COUNTIF(C55,"")</f>
        <v>1</v>
      </c>
    </row>
    <row r="56" spans="1:9" x14ac:dyDescent="0.25">
      <c r="A56" s="83" t="s">
        <v>22</v>
      </c>
      <c r="B56" s="84"/>
      <c r="C56" s="98"/>
      <c r="D56" s="112"/>
      <c r="F56" s="53" t="b">
        <f t="shared" ref="F56:F61" si="4">IF(OR(C56="&lt; 50",C56="50 - 300",C56="300 - 1000",C56="1000 - 5000",C56="5000 - 10000",C56="&gt; 10000"),TRUE,FALSE)</f>
        <v>0</v>
      </c>
      <c r="H56" s="55">
        <f t="shared" ref="H56:H60" si="5">COUNTIF(C56,"")</f>
        <v>1</v>
      </c>
    </row>
    <row r="57" spans="1:9" x14ac:dyDescent="0.25">
      <c r="A57" s="83" t="s">
        <v>23</v>
      </c>
      <c r="B57" s="84"/>
      <c r="C57" s="98"/>
      <c r="D57" s="112"/>
      <c r="F57" s="53" t="b">
        <f t="shared" si="4"/>
        <v>0</v>
      </c>
      <c r="H57" s="55">
        <f t="shared" si="5"/>
        <v>1</v>
      </c>
    </row>
    <row r="58" spans="1:9" x14ac:dyDescent="0.25">
      <c r="A58" s="83" t="s">
        <v>24</v>
      </c>
      <c r="B58" s="84"/>
      <c r="C58" s="98"/>
      <c r="D58" s="112"/>
      <c r="F58" s="53" t="b">
        <f t="shared" si="4"/>
        <v>0</v>
      </c>
      <c r="H58" s="55">
        <f t="shared" si="5"/>
        <v>1</v>
      </c>
    </row>
    <row r="59" spans="1:9" x14ac:dyDescent="0.25">
      <c r="A59" s="83" t="s">
        <v>25</v>
      </c>
      <c r="B59" s="84"/>
      <c r="C59" s="98"/>
      <c r="D59" s="112"/>
      <c r="F59" s="53" t="b">
        <f t="shared" si="4"/>
        <v>0</v>
      </c>
      <c r="H59" s="55">
        <f t="shared" si="5"/>
        <v>1</v>
      </c>
    </row>
    <row r="60" spans="1:9" x14ac:dyDescent="0.25">
      <c r="A60" s="83" t="s">
        <v>26</v>
      </c>
      <c r="B60" s="84"/>
      <c r="C60" s="98"/>
      <c r="D60" s="112"/>
      <c r="F60" s="53" t="b">
        <f t="shared" si="4"/>
        <v>0</v>
      </c>
      <c r="H60" s="55">
        <f t="shared" si="5"/>
        <v>1</v>
      </c>
    </row>
    <row r="61" spans="1:9" ht="15.75" thickBot="1" x14ac:dyDescent="0.3">
      <c r="A61" s="81" t="s">
        <v>27</v>
      </c>
      <c r="B61" s="82"/>
      <c r="C61" s="77"/>
      <c r="D61" s="78"/>
      <c r="F61" s="53" t="b">
        <f t="shared" si="4"/>
        <v>0</v>
      </c>
      <c r="H61" s="55">
        <f>COUNTIF(C61,"")</f>
        <v>1</v>
      </c>
    </row>
    <row r="62" spans="1:9" ht="15.75" thickBot="1" x14ac:dyDescent="0.3">
      <c r="A62" s="34"/>
      <c r="B62" s="34"/>
      <c r="C62" s="18"/>
      <c r="D62" s="18"/>
    </row>
    <row r="63" spans="1:9" ht="28.15" customHeight="1" thickBot="1" x14ac:dyDescent="0.3">
      <c r="A63" s="64" t="s">
        <v>38</v>
      </c>
      <c r="B63" s="65"/>
      <c r="C63" s="65"/>
      <c r="D63" s="66"/>
    </row>
    <row r="64" spans="1:9" ht="50.1" customHeight="1" x14ac:dyDescent="0.25">
      <c r="A64" s="107" t="s">
        <v>126</v>
      </c>
      <c r="B64" s="108"/>
      <c r="C64" s="75"/>
      <c r="D64" s="76"/>
      <c r="F64" s="53" t="b">
        <f>ISNUMBER(C64)</f>
        <v>0</v>
      </c>
      <c r="G64" s="53" t="b">
        <f>IF(AND(C64&gt;0,OR(B65=1,B66=1,B67=1,B68=1,B69=1,B70=1,B71=1),OR(B72=1,B73=1,B74=1,B75=1,B76=1,B77=1),OR(C78="Yes",C78="No")),TRUE,IF(C64=0,TRUE,FALSE))</f>
        <v>1</v>
      </c>
      <c r="H64" s="55">
        <f>COUNTIF(C64,"")</f>
        <v>1</v>
      </c>
    </row>
    <row r="65" spans="1:8" ht="14.25" customHeight="1" x14ac:dyDescent="0.25">
      <c r="A65" s="102" t="s">
        <v>41</v>
      </c>
      <c r="B65" s="35"/>
      <c r="C65" s="67" t="s">
        <v>13</v>
      </c>
      <c r="D65" s="68"/>
      <c r="F65" s="53" t="b">
        <f>IF(OR(B65="", B65=1,B65=2,B65=3),TRUE,FALSE)</f>
        <v>1</v>
      </c>
      <c r="H65" s="55">
        <f>COUNTIF(B65,"")</f>
        <v>1</v>
      </c>
    </row>
    <row r="66" spans="1:8" x14ac:dyDescent="0.25">
      <c r="A66" s="102"/>
      <c r="B66" s="35"/>
      <c r="C66" s="67" t="s">
        <v>14</v>
      </c>
      <c r="D66" s="68"/>
      <c r="F66" s="53" t="b">
        <f>IF(OR(B66="", B66=1,B66=2,B66=3),TRUE,FALSE)</f>
        <v>1</v>
      </c>
      <c r="H66" s="55">
        <f t="shared" ref="H66:H77" si="6">COUNTIF(B66,"")</f>
        <v>1</v>
      </c>
    </row>
    <row r="67" spans="1:8" x14ac:dyDescent="0.25">
      <c r="A67" s="102"/>
      <c r="B67" s="35"/>
      <c r="C67" s="67" t="s">
        <v>15</v>
      </c>
      <c r="D67" s="68"/>
      <c r="F67" s="53" t="b">
        <f t="shared" ref="F67:F77" si="7">IF(OR(B67="", B67=1,B67=2,B67=3),TRUE,FALSE)</f>
        <v>1</v>
      </c>
      <c r="H67" s="55">
        <f>COUNTIF(B67,"")</f>
        <v>1</v>
      </c>
    </row>
    <row r="68" spans="1:8" x14ac:dyDescent="0.25">
      <c r="A68" s="102"/>
      <c r="B68" s="35"/>
      <c r="C68" s="67" t="s">
        <v>19</v>
      </c>
      <c r="D68" s="68"/>
      <c r="F68" s="53" t="b">
        <f t="shared" si="7"/>
        <v>1</v>
      </c>
      <c r="H68" s="55">
        <f t="shared" si="6"/>
        <v>1</v>
      </c>
    </row>
    <row r="69" spans="1:8" x14ac:dyDescent="0.25">
      <c r="A69" s="102"/>
      <c r="B69" s="35"/>
      <c r="C69" s="67" t="s">
        <v>16</v>
      </c>
      <c r="D69" s="68"/>
      <c r="F69" s="53" t="b">
        <f t="shared" si="7"/>
        <v>1</v>
      </c>
      <c r="H69" s="55">
        <f t="shared" si="6"/>
        <v>1</v>
      </c>
    </row>
    <row r="70" spans="1:8" x14ac:dyDescent="0.25">
      <c r="A70" s="102"/>
      <c r="B70" s="35"/>
      <c r="C70" s="67" t="s">
        <v>17</v>
      </c>
      <c r="D70" s="68"/>
      <c r="F70" s="53" t="b">
        <f t="shared" si="7"/>
        <v>1</v>
      </c>
      <c r="H70" s="55">
        <f t="shared" si="6"/>
        <v>1</v>
      </c>
    </row>
    <row r="71" spans="1:8" x14ac:dyDescent="0.25">
      <c r="A71" s="102"/>
      <c r="B71" s="35"/>
      <c r="C71" s="67" t="s">
        <v>18</v>
      </c>
      <c r="D71" s="68"/>
      <c r="F71" s="53" t="b">
        <f t="shared" si="7"/>
        <v>1</v>
      </c>
      <c r="H71" s="55">
        <f t="shared" si="6"/>
        <v>1</v>
      </c>
    </row>
    <row r="72" spans="1:8" ht="27" customHeight="1" x14ac:dyDescent="0.25">
      <c r="A72" s="102" t="s">
        <v>42</v>
      </c>
      <c r="B72" s="35"/>
      <c r="C72" s="67" t="s">
        <v>47</v>
      </c>
      <c r="D72" s="68"/>
      <c r="F72" s="53" t="b">
        <f t="shared" si="7"/>
        <v>1</v>
      </c>
      <c r="H72" s="55">
        <f t="shared" si="6"/>
        <v>1</v>
      </c>
    </row>
    <row r="73" spans="1:8" ht="40.5" customHeight="1" x14ac:dyDescent="0.25">
      <c r="A73" s="102"/>
      <c r="B73" s="35"/>
      <c r="C73" s="67" t="s">
        <v>48</v>
      </c>
      <c r="D73" s="68"/>
      <c r="F73" s="53" t="b">
        <f t="shared" si="7"/>
        <v>1</v>
      </c>
      <c r="H73" s="55">
        <f t="shared" si="6"/>
        <v>1</v>
      </c>
    </row>
    <row r="74" spans="1:8" ht="27" customHeight="1" x14ac:dyDescent="0.25">
      <c r="A74" s="102"/>
      <c r="B74" s="35"/>
      <c r="C74" s="67" t="s">
        <v>49</v>
      </c>
      <c r="D74" s="68"/>
      <c r="F74" s="53" t="b">
        <f t="shared" si="7"/>
        <v>1</v>
      </c>
      <c r="H74" s="55">
        <f t="shared" si="6"/>
        <v>1</v>
      </c>
    </row>
    <row r="75" spans="1:8" ht="54" customHeight="1" x14ac:dyDescent="0.25">
      <c r="A75" s="102"/>
      <c r="B75" s="35"/>
      <c r="C75" s="67" t="s">
        <v>50</v>
      </c>
      <c r="D75" s="68"/>
      <c r="F75" s="53" t="b">
        <f t="shared" si="7"/>
        <v>1</v>
      </c>
      <c r="H75" s="55">
        <f t="shared" si="6"/>
        <v>1</v>
      </c>
    </row>
    <row r="76" spans="1:8" ht="40.5" customHeight="1" x14ac:dyDescent="0.25">
      <c r="A76" s="102"/>
      <c r="B76" s="35"/>
      <c r="C76" s="67" t="s">
        <v>56</v>
      </c>
      <c r="D76" s="68"/>
      <c r="F76" s="53" t="b">
        <f t="shared" si="7"/>
        <v>1</v>
      </c>
      <c r="H76" s="55">
        <f t="shared" si="6"/>
        <v>1</v>
      </c>
    </row>
    <row r="77" spans="1:8" x14ac:dyDescent="0.25">
      <c r="A77" s="102"/>
      <c r="B77" s="35"/>
      <c r="C77" s="67" t="s">
        <v>51</v>
      </c>
      <c r="D77" s="68"/>
      <c r="F77" s="53" t="b">
        <f t="shared" si="7"/>
        <v>1</v>
      </c>
      <c r="H77" s="55">
        <f t="shared" si="6"/>
        <v>1</v>
      </c>
    </row>
    <row r="78" spans="1:8" ht="49.9" customHeight="1" x14ac:dyDescent="0.25">
      <c r="A78" s="102" t="s">
        <v>43</v>
      </c>
      <c r="B78" s="67"/>
      <c r="C78" s="113"/>
      <c r="D78" s="114"/>
      <c r="F78" s="53" t="b">
        <f>IF(OR(C78="Yes",C78="No",C78=""),TRUE,FALSE)</f>
        <v>1</v>
      </c>
      <c r="H78" s="55">
        <f>COUNTIF(C78,"")</f>
        <v>1</v>
      </c>
    </row>
    <row r="79" spans="1:8" ht="49.9" customHeight="1" thickBot="1" x14ac:dyDescent="0.3">
      <c r="A79" s="69" t="s">
        <v>127</v>
      </c>
      <c r="B79" s="70"/>
      <c r="C79" s="62"/>
      <c r="D79" s="63"/>
      <c r="F79" s="53" t="b">
        <f>IF(OR(C79="English",C79="The language(s) of the home Member State",C79="Any of the two options above at the clients' discretion (i.e. complaints may be filled either in English or in the language(s) of the home member state",C79="other",C79=""),TRUE,FALSE)</f>
        <v>1</v>
      </c>
      <c r="G79" s="53" t="b">
        <f>IF(AND(C78="No",C79=""),FALSE,TRUE)</f>
        <v>1</v>
      </c>
      <c r="H79" s="55">
        <f>COUNTIF(C79,"")</f>
        <v>1</v>
      </c>
    </row>
    <row r="81" spans="2:9" x14ac:dyDescent="0.25">
      <c r="B81" s="16" t="s">
        <v>88</v>
      </c>
      <c r="H81" s="55">
        <f>SUM(H6:H79)</f>
        <v>37</v>
      </c>
      <c r="I81" s="55">
        <f>SUM(I6:I79)</f>
        <v>28</v>
      </c>
    </row>
    <row r="82" spans="2:9" x14ac:dyDescent="0.25">
      <c r="B82" s="46" t="b">
        <f>IF(H82=65,TRUE,IF(OR(ISBLANK(B6),ISBLANK(B7),ISBLANK(B13),ISBLANK(B23),ISBLANK(B30),ISBLANK(B37),ISBLANK(B44),ISBLANK(C23),ISBLANK(C24),ISBLANK(C25),ISBLANK(C26),ISBLANK(C27),ISBLANK(C28),ISBLANK(C29),ISBLANK(C30),ISBLANK(C31),ISBLANK(C32),ISBLANK(C33),ISBLANK(C34),ISBLANK(C35),ISBLANK(C36),ISBLANK(C37),ISBLANK(C38),ISBLANK(C39),ISBLANK(C40),ISBLANK(C41),ISBLANK(C42),ISBLANK(C43),ISBLANK(C44),ISBLANK(C45),ISBLANK(C46),ISBLANK(C47),ISBLANK(C48),ISBLANK(C49),ISBLANK(C50),ISBLANK(C55),ISBLANK(C56),ISBLANK(C57),ISBLANK(C58),ISBLANK(C59),ISBLANK(C60),ISBLANK(C61),ISBLANK(C64),F3=FALSE,G3=FALSE),FALSE,TRUE))</f>
        <v>1</v>
      </c>
      <c r="H82" s="56">
        <f>H81+I81</f>
        <v>65</v>
      </c>
    </row>
  </sheetData>
  <sheetProtection algorithmName="SHA-512" hashValue="Pe463/7qGRf6h104mcq6cajeeT0iioxJvk4Cw3XYILG4HhHaosqvoTt83qOqvPMrP5VVuJB5TytfbqiEq6Y1Kw==" saltValue="YnaeiD2bIVGLAEws0e5B3A==" spinCount="100000" sheet="1" objects="1" scenarios="1"/>
  <mergeCells count="65">
    <mergeCell ref="A78:B78"/>
    <mergeCell ref="C78:D78"/>
    <mergeCell ref="A79:B79"/>
    <mergeCell ref="C79:D79"/>
    <mergeCell ref="C69:D69"/>
    <mergeCell ref="C70:D70"/>
    <mergeCell ref="C71:D71"/>
    <mergeCell ref="A72:A77"/>
    <mergeCell ref="C72:D72"/>
    <mergeCell ref="C73:D73"/>
    <mergeCell ref="C74:D74"/>
    <mergeCell ref="C75:D75"/>
    <mergeCell ref="C76:D76"/>
    <mergeCell ref="C77:D77"/>
    <mergeCell ref="A65:A71"/>
    <mergeCell ref="C65:D65"/>
    <mergeCell ref="C66:D66"/>
    <mergeCell ref="C67:D67"/>
    <mergeCell ref="C68:D68"/>
    <mergeCell ref="A58:B58"/>
    <mergeCell ref="C58:D58"/>
    <mergeCell ref="A59:B59"/>
    <mergeCell ref="C59:D59"/>
    <mergeCell ref="A60:B60"/>
    <mergeCell ref="C60:D60"/>
    <mergeCell ref="A61:B61"/>
    <mergeCell ref="C61:D61"/>
    <mergeCell ref="A63:D63"/>
    <mergeCell ref="A64:B64"/>
    <mergeCell ref="C64:D64"/>
    <mergeCell ref="A55:B55"/>
    <mergeCell ref="C55:D55"/>
    <mergeCell ref="A56:B56"/>
    <mergeCell ref="C56:D56"/>
    <mergeCell ref="A57:B57"/>
    <mergeCell ref="C57:D57"/>
    <mergeCell ref="A53:B53"/>
    <mergeCell ref="C53:D54"/>
    <mergeCell ref="A54:B54"/>
    <mergeCell ref="A21:D21"/>
    <mergeCell ref="C22:D22"/>
    <mergeCell ref="A23:A29"/>
    <mergeCell ref="B23:B29"/>
    <mergeCell ref="A30:A36"/>
    <mergeCell ref="B30:B36"/>
    <mergeCell ref="A37:A43"/>
    <mergeCell ref="B37:B43"/>
    <mergeCell ref="A44:A50"/>
    <mergeCell ref="B44:B50"/>
    <mergeCell ref="A52:D52"/>
    <mergeCell ref="B13:D13"/>
    <mergeCell ref="A14:A19"/>
    <mergeCell ref="B14:D14"/>
    <mergeCell ref="B15:D15"/>
    <mergeCell ref="B16:D16"/>
    <mergeCell ref="B17:D17"/>
    <mergeCell ref="B18:D18"/>
    <mergeCell ref="B19:D19"/>
    <mergeCell ref="A1:D1"/>
    <mergeCell ref="A12:D12"/>
    <mergeCell ref="B3:D3"/>
    <mergeCell ref="A5:B5"/>
    <mergeCell ref="B6:D6"/>
    <mergeCell ref="B7:D7"/>
    <mergeCell ref="B8:D8"/>
  </mergeCells>
  <conditionalFormatting sqref="B82">
    <cfRule type="cellIs" dxfId="79" priority="1" operator="equal">
      <formula>TRUE</formula>
    </cfRule>
    <cfRule type="cellIs" dxfId="78" priority="2" operator="equal">
      <formula>"TRUE"</formula>
    </cfRule>
    <cfRule type="cellIs" dxfId="77" priority="3" operator="equal">
      <formula>"FALSE"</formula>
    </cfRule>
  </conditionalFormatting>
  <dataValidations count="8">
    <dataValidation type="whole" allowBlank="1" showInputMessage="1" showErrorMessage="1" sqref="B65:B77">
      <formula1>1</formula1>
      <formula2>3</formula2>
    </dataValidation>
    <dataValidation type="whole" operator="greaterThanOrEqual" allowBlank="1" showInputMessage="1" showErrorMessage="1" sqref="C64:D64">
      <formula1>0</formula1>
    </dataValidation>
    <dataValidation type="decimal" allowBlank="1" showInputMessage="1" showErrorMessage="1" sqref="B6:D6">
      <formula1>-9999999999999990000</formula1>
      <formula2>9999999999999990000</formula2>
    </dataValidation>
    <dataValidation type="list" allowBlank="1" showInputMessage="1" showErrorMessage="1" sqref="C23:C50">
      <formula1>"X, N/A"</formula1>
    </dataValidation>
    <dataValidation type="list" allowBlank="1" showInputMessage="1" showErrorMessage="1" sqref="C79">
      <formula1>"English, The language(s) of the home Member State, Any of the two options above at the clients' discretion (i.e. complaints may be filled either in English or in the language(s) of the home member state, other"</formula1>
    </dataValidation>
    <dataValidation type="list" allowBlank="1" showInputMessage="1" showErrorMessage="1" sqref="B14:D19">
      <formula1>"specific website, specific marketing material, use of the language of a host MS (if different from the one(s) from your home MS), telephone calls, tied agents in the host MS, roadshows"</formula1>
    </dataValidation>
    <dataValidation type="list" allowBlank="1" showInputMessage="1" showErrorMessage="1" sqref="B7:D8 B13:D13 C78">
      <formula1>"Yes, No"</formula1>
    </dataValidation>
    <dataValidation type="list" allowBlank="1" showInputMessage="1" showErrorMessage="1" sqref="B23 B44 B37 B30 C55:C61">
      <formula1>"&lt; 50, 50 - 300, 300 - 1000, 1000 - 5000, 5000 - 10000, &gt; 10000"</formula1>
    </dataValidation>
  </dataValidations>
  <pageMargins left="0.7" right="0.7" top="0.75" bottom="0.75" header="0.3" footer="0.3"/>
  <pageSetup paperSize="9" scale="71" fitToHeight="0" orientation="portrait" horizontalDpi="300" verticalDpi="300" r:id="rId1"/>
  <rowBreaks count="1" manualBreakCount="1">
    <brk id="51" max="3" man="1"/>
  </row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82"/>
  <sheetViews>
    <sheetView zoomScaleNormal="100" zoomScaleSheetLayoutView="100" workbookViewId="0">
      <selection sqref="A1:D1"/>
    </sheetView>
  </sheetViews>
  <sheetFormatPr defaultRowHeight="15" x14ac:dyDescent="0.25"/>
  <cols>
    <col min="1" max="1" width="48.7109375" style="4" customWidth="1"/>
    <col min="2" max="4" width="25.5703125" style="4" customWidth="1"/>
    <col min="5" max="10" width="9.140625" style="53"/>
    <col min="11" max="16384" width="9.140625" style="4"/>
  </cols>
  <sheetData>
    <row r="1" spans="1:8" ht="16.5" thickBot="1" x14ac:dyDescent="0.3">
      <c r="A1" s="58" t="s">
        <v>44</v>
      </c>
      <c r="B1" s="121"/>
      <c r="C1" s="121"/>
      <c r="D1" s="59"/>
    </row>
    <row r="2" spans="1:8" ht="15.75" thickBot="1" x14ac:dyDescent="0.3">
      <c r="A2" s="18"/>
      <c r="B2" s="18"/>
      <c r="C2" s="18"/>
      <c r="D2" s="18"/>
    </row>
    <row r="3" spans="1:8" ht="15.75" thickBot="1" x14ac:dyDescent="0.3">
      <c r="A3" s="19" t="s">
        <v>31</v>
      </c>
      <c r="B3" s="132" t="s">
        <v>80</v>
      </c>
      <c r="C3" s="133"/>
      <c r="D3" s="134"/>
      <c r="F3" s="54" t="b">
        <f>IF(ISNA(MATCH(FALSE,F5:F79,0)),TRUE,FALSE)</f>
        <v>0</v>
      </c>
      <c r="G3" s="54" t="b">
        <f>IF(ISNA(MATCH(FALSE,G5:G79,0)),TRUE,FALSE)</f>
        <v>0</v>
      </c>
    </row>
    <row r="4" spans="1:8" ht="15.75" thickBot="1" x14ac:dyDescent="0.3">
      <c r="A4" s="18"/>
      <c r="B4" s="18"/>
      <c r="C4" s="18"/>
      <c r="D4" s="18"/>
    </row>
    <row r="5" spans="1:8" ht="30" customHeight="1" thickBot="1" x14ac:dyDescent="0.3">
      <c r="A5" s="87" t="s">
        <v>32</v>
      </c>
      <c r="B5" s="88"/>
      <c r="C5" s="20"/>
      <c r="D5" s="21"/>
    </row>
    <row r="6" spans="1:8" ht="51.95" customHeight="1" x14ac:dyDescent="0.25">
      <c r="A6" s="22" t="s">
        <v>52</v>
      </c>
      <c r="B6" s="135"/>
      <c r="C6" s="136"/>
      <c r="D6" s="137"/>
      <c r="F6" s="53" t="b">
        <f>ISNUMBER(B6)</f>
        <v>0</v>
      </c>
      <c r="H6" s="55">
        <f>COUNTIF(B6,"")</f>
        <v>1</v>
      </c>
    </row>
    <row r="7" spans="1:8" ht="51.95" customHeight="1" x14ac:dyDescent="0.25">
      <c r="A7" s="23" t="s">
        <v>54</v>
      </c>
      <c r="B7" s="122"/>
      <c r="C7" s="123"/>
      <c r="D7" s="124"/>
      <c r="F7" s="53" t="b">
        <f>IF(OR(B7="Yes",B7="No"),TRUE,FALSE)</f>
        <v>0</v>
      </c>
      <c r="H7" s="55">
        <f>COUNTIF(B7,"")</f>
        <v>1</v>
      </c>
    </row>
    <row r="8" spans="1:8" ht="79.150000000000006" customHeight="1" thickBot="1" x14ac:dyDescent="0.3">
      <c r="A8" s="24" t="s">
        <v>124</v>
      </c>
      <c r="B8" s="125"/>
      <c r="C8" s="126"/>
      <c r="D8" s="127"/>
      <c r="F8" s="53" t="b">
        <f>IF(OR(B8="Yes",B8="No",B8=""),TRUE,FALSE)</f>
        <v>1</v>
      </c>
      <c r="G8" s="53" t="b">
        <f>IF(AND(B7="Yes",OR(B8="Yes",B8="No")),TRUE,IF(B7="No",TRUE,FALSE))</f>
        <v>0</v>
      </c>
      <c r="H8" s="55">
        <f>COUNTIF(B8,"")</f>
        <v>1</v>
      </c>
    </row>
    <row r="9" spans="1:8" x14ac:dyDescent="0.25">
      <c r="A9" s="25" t="s">
        <v>39</v>
      </c>
      <c r="B9" s="18"/>
      <c r="C9" s="18"/>
      <c r="D9" s="18"/>
    </row>
    <row r="10" spans="1:8" x14ac:dyDescent="0.25">
      <c r="A10" s="26" t="s">
        <v>55</v>
      </c>
      <c r="B10" s="18"/>
      <c r="C10" s="18"/>
      <c r="D10" s="18"/>
    </row>
    <row r="11" spans="1:8" ht="15.75" thickBot="1" x14ac:dyDescent="0.3">
      <c r="A11" s="18"/>
      <c r="B11" s="18"/>
      <c r="C11" s="18"/>
      <c r="D11" s="18"/>
    </row>
    <row r="12" spans="1:8" ht="30" customHeight="1" thickBot="1" x14ac:dyDescent="0.3">
      <c r="A12" s="128" t="s">
        <v>10</v>
      </c>
      <c r="B12" s="129"/>
      <c r="C12" s="130"/>
      <c r="D12" s="131"/>
    </row>
    <row r="13" spans="1:8" ht="85.5" x14ac:dyDescent="0.25">
      <c r="A13" s="37" t="s">
        <v>53</v>
      </c>
      <c r="B13" s="92"/>
      <c r="C13" s="93"/>
      <c r="D13" s="94"/>
      <c r="F13" s="53" t="b">
        <f>IF(OR(B13="Yes",B13="No"),TRUE,FALSE)</f>
        <v>0</v>
      </c>
      <c r="H13" s="55">
        <f>COUNTIF(B13,"")</f>
        <v>1</v>
      </c>
    </row>
    <row r="14" spans="1:8" ht="15" customHeight="1" x14ac:dyDescent="0.25">
      <c r="A14" s="102" t="s">
        <v>125</v>
      </c>
      <c r="B14" s="103"/>
      <c r="C14" s="104"/>
      <c r="D14" s="105"/>
      <c r="F14" s="53" t="b">
        <f>IF(OR(B14="specific website",B14="specific marketing material",B14="use of the language of a host MS (if different from the one(s) from your home MS)",B14="telephone calls",B14="tied agents in the host MS",B14="roadshows",B14=""),TRUE,FALSE)</f>
        <v>1</v>
      </c>
      <c r="H14" s="55">
        <f>COUNTIF(B14,"")</f>
        <v>1</v>
      </c>
    </row>
    <row r="15" spans="1:8" x14ac:dyDescent="0.25">
      <c r="A15" s="102"/>
      <c r="B15" s="103"/>
      <c r="C15" s="104"/>
      <c r="D15" s="105"/>
      <c r="F15" s="53" t="b">
        <f t="shared" ref="F15:F19" si="0">IF(OR(B15="specific website",B15="specific marketing material",B15="use of the language of a host MS (if different from the one(s) from your home MS)",B15="telephone calls",B15="tied agents in the host MS",B15="roadshows",B15=""),TRUE,FALSE)</f>
        <v>1</v>
      </c>
      <c r="H15" s="55">
        <f>COUNTIF(B15,"")</f>
        <v>1</v>
      </c>
    </row>
    <row r="16" spans="1:8" x14ac:dyDescent="0.25">
      <c r="A16" s="102"/>
      <c r="B16" s="103"/>
      <c r="C16" s="104"/>
      <c r="D16" s="105"/>
      <c r="F16" s="53" t="b">
        <f t="shared" si="0"/>
        <v>1</v>
      </c>
      <c r="H16" s="55">
        <f t="shared" ref="H16:H19" si="1">COUNTIF(B16,"")</f>
        <v>1</v>
      </c>
    </row>
    <row r="17" spans="1:9" x14ac:dyDescent="0.25">
      <c r="A17" s="102"/>
      <c r="B17" s="103"/>
      <c r="C17" s="104"/>
      <c r="D17" s="105"/>
      <c r="F17" s="53" t="b">
        <f t="shared" si="0"/>
        <v>1</v>
      </c>
      <c r="H17" s="55">
        <f t="shared" si="1"/>
        <v>1</v>
      </c>
    </row>
    <row r="18" spans="1:9" x14ac:dyDescent="0.25">
      <c r="A18" s="102"/>
      <c r="B18" s="103"/>
      <c r="C18" s="104"/>
      <c r="D18" s="105"/>
      <c r="F18" s="53" t="b">
        <f t="shared" si="0"/>
        <v>1</v>
      </c>
      <c r="H18" s="55">
        <f t="shared" si="1"/>
        <v>1</v>
      </c>
    </row>
    <row r="19" spans="1:9" ht="15.75" thickBot="1" x14ac:dyDescent="0.3">
      <c r="A19" s="69"/>
      <c r="B19" s="95"/>
      <c r="C19" s="96"/>
      <c r="D19" s="97"/>
      <c r="F19" s="53" t="b">
        <f t="shared" si="0"/>
        <v>1</v>
      </c>
      <c r="G19" s="53" t="b">
        <f>IF(AND(B13="Yes",B14="",B15="",B16="",B17="",B18="",B19=""),FALSE,TRUE)</f>
        <v>1</v>
      </c>
      <c r="H19" s="55">
        <f t="shared" si="1"/>
        <v>1</v>
      </c>
    </row>
    <row r="20" spans="1:9" ht="15.75" thickBot="1" x14ac:dyDescent="0.3">
      <c r="A20" s="18"/>
      <c r="B20" s="18"/>
      <c r="C20" s="18"/>
      <c r="D20" s="18"/>
    </row>
    <row r="21" spans="1:9" ht="27" customHeight="1" thickBot="1" x14ac:dyDescent="0.3">
      <c r="A21" s="87" t="s">
        <v>33</v>
      </c>
      <c r="B21" s="88"/>
      <c r="C21" s="89"/>
      <c r="D21" s="90"/>
    </row>
    <row r="22" spans="1:9" ht="27" customHeight="1" thickBot="1" x14ac:dyDescent="0.3">
      <c r="A22" s="28" t="s">
        <v>34</v>
      </c>
      <c r="B22" s="29" t="s">
        <v>45</v>
      </c>
      <c r="C22" s="99" t="s">
        <v>11</v>
      </c>
      <c r="D22" s="100"/>
    </row>
    <row r="23" spans="1:9" x14ac:dyDescent="0.25">
      <c r="A23" s="91" t="s">
        <v>12</v>
      </c>
      <c r="B23" s="101"/>
      <c r="C23" s="38"/>
      <c r="D23" s="30" t="s">
        <v>13</v>
      </c>
      <c r="F23" s="53" t="b">
        <f>IF(OR(B23="&lt; 50",B23="50 - 300",B23="300 - 1000",B23="1000 - 5000",B23="5000 - 10000",B23="&gt; 10000"),TRUE,FALSE)</f>
        <v>0</v>
      </c>
      <c r="G23" s="53" t="b">
        <f>IF(OR(C23="X",C23="N/A"),TRUE,FALSE)</f>
        <v>0</v>
      </c>
      <c r="H23" s="55">
        <f>COUNTIF(B23,"")</f>
        <v>1</v>
      </c>
      <c r="I23" s="55">
        <f>COUNTIF(C23,"")</f>
        <v>1</v>
      </c>
    </row>
    <row r="24" spans="1:9" x14ac:dyDescent="0.25">
      <c r="A24" s="86"/>
      <c r="B24" s="98"/>
      <c r="C24" s="39"/>
      <c r="D24" s="36" t="s">
        <v>14</v>
      </c>
      <c r="G24" s="53" t="b">
        <f t="shared" ref="G24:G50" si="2">IF(OR(C24="X",C24="N/A"),TRUE,FALSE)</f>
        <v>0</v>
      </c>
      <c r="I24" s="55">
        <f t="shared" ref="I24:I50" si="3">COUNTIF(C24,"")</f>
        <v>1</v>
      </c>
    </row>
    <row r="25" spans="1:9" x14ac:dyDescent="0.25">
      <c r="A25" s="86"/>
      <c r="B25" s="98"/>
      <c r="C25" s="39"/>
      <c r="D25" s="36" t="s">
        <v>15</v>
      </c>
      <c r="G25" s="53" t="b">
        <f t="shared" si="2"/>
        <v>0</v>
      </c>
      <c r="I25" s="55">
        <f t="shared" si="3"/>
        <v>1</v>
      </c>
    </row>
    <row r="26" spans="1:9" ht="14.25" customHeight="1" x14ac:dyDescent="0.25">
      <c r="A26" s="86"/>
      <c r="B26" s="98"/>
      <c r="C26" s="39"/>
      <c r="D26" s="36" t="s">
        <v>19</v>
      </c>
      <c r="G26" s="53" t="b">
        <f t="shared" si="2"/>
        <v>0</v>
      </c>
      <c r="I26" s="55">
        <f t="shared" si="3"/>
        <v>1</v>
      </c>
    </row>
    <row r="27" spans="1:9" x14ac:dyDescent="0.25">
      <c r="A27" s="86"/>
      <c r="B27" s="98"/>
      <c r="C27" s="39"/>
      <c r="D27" s="36" t="s">
        <v>16</v>
      </c>
      <c r="G27" s="53" t="b">
        <f t="shared" si="2"/>
        <v>0</v>
      </c>
      <c r="I27" s="55">
        <f>COUNTIF(C27,"")</f>
        <v>1</v>
      </c>
    </row>
    <row r="28" spans="1:9" x14ac:dyDescent="0.25">
      <c r="A28" s="86"/>
      <c r="B28" s="98"/>
      <c r="C28" s="39"/>
      <c r="D28" s="36" t="s">
        <v>17</v>
      </c>
      <c r="G28" s="53" t="b">
        <f t="shared" si="2"/>
        <v>0</v>
      </c>
      <c r="I28" s="55">
        <f t="shared" si="3"/>
        <v>1</v>
      </c>
    </row>
    <row r="29" spans="1:9" x14ac:dyDescent="0.25">
      <c r="A29" s="86"/>
      <c r="B29" s="98"/>
      <c r="C29" s="39"/>
      <c r="D29" s="36" t="s">
        <v>18</v>
      </c>
      <c r="G29" s="53" t="b">
        <f t="shared" si="2"/>
        <v>0</v>
      </c>
      <c r="I29" s="55">
        <f t="shared" si="3"/>
        <v>1</v>
      </c>
    </row>
    <row r="30" spans="1:9" x14ac:dyDescent="0.25">
      <c r="A30" s="85" t="s">
        <v>9</v>
      </c>
      <c r="B30" s="98"/>
      <c r="C30" s="39"/>
      <c r="D30" s="36" t="s">
        <v>13</v>
      </c>
      <c r="F30" s="53" t="b">
        <f>IF(OR(B30="&lt; 50",B30="50 - 300",B30="300 - 1000",B30="1000 - 5000",B30="5000 - 10000",B30="&gt; 10000"),TRUE,FALSE)</f>
        <v>0</v>
      </c>
      <c r="G30" s="53" t="b">
        <f t="shared" si="2"/>
        <v>0</v>
      </c>
      <c r="H30" s="55">
        <f>COUNTIF(B30,"")</f>
        <v>1</v>
      </c>
      <c r="I30" s="55">
        <f t="shared" si="3"/>
        <v>1</v>
      </c>
    </row>
    <row r="31" spans="1:9" x14ac:dyDescent="0.25">
      <c r="A31" s="86"/>
      <c r="B31" s="98"/>
      <c r="C31" s="39"/>
      <c r="D31" s="36" t="s">
        <v>14</v>
      </c>
      <c r="G31" s="53" t="b">
        <f t="shared" si="2"/>
        <v>0</v>
      </c>
      <c r="I31" s="55">
        <f t="shared" si="3"/>
        <v>1</v>
      </c>
    </row>
    <row r="32" spans="1:9" x14ac:dyDescent="0.25">
      <c r="A32" s="86"/>
      <c r="B32" s="98"/>
      <c r="C32" s="39"/>
      <c r="D32" s="36" t="s">
        <v>15</v>
      </c>
      <c r="G32" s="53" t="b">
        <f t="shared" si="2"/>
        <v>0</v>
      </c>
      <c r="I32" s="55">
        <f t="shared" si="3"/>
        <v>1</v>
      </c>
    </row>
    <row r="33" spans="1:9" ht="14.25" customHeight="1" x14ac:dyDescent="0.25">
      <c r="A33" s="86"/>
      <c r="B33" s="98"/>
      <c r="C33" s="39"/>
      <c r="D33" s="36" t="s">
        <v>19</v>
      </c>
      <c r="G33" s="53" t="b">
        <f t="shared" si="2"/>
        <v>0</v>
      </c>
      <c r="I33" s="55">
        <f t="shared" si="3"/>
        <v>1</v>
      </c>
    </row>
    <row r="34" spans="1:9" x14ac:dyDescent="0.25">
      <c r="A34" s="86"/>
      <c r="B34" s="98"/>
      <c r="C34" s="39"/>
      <c r="D34" s="36" t="s">
        <v>16</v>
      </c>
      <c r="G34" s="53" t="b">
        <f t="shared" si="2"/>
        <v>0</v>
      </c>
      <c r="I34" s="55">
        <f t="shared" si="3"/>
        <v>1</v>
      </c>
    </row>
    <row r="35" spans="1:9" x14ac:dyDescent="0.25">
      <c r="A35" s="86"/>
      <c r="B35" s="98"/>
      <c r="C35" s="39"/>
      <c r="D35" s="36" t="s">
        <v>17</v>
      </c>
      <c r="G35" s="53" t="b">
        <f t="shared" si="2"/>
        <v>0</v>
      </c>
      <c r="I35" s="55">
        <f>COUNTIF(C35,"")</f>
        <v>1</v>
      </c>
    </row>
    <row r="36" spans="1:9" x14ac:dyDescent="0.25">
      <c r="A36" s="86"/>
      <c r="B36" s="98"/>
      <c r="C36" s="39"/>
      <c r="D36" s="36" t="s">
        <v>18</v>
      </c>
      <c r="G36" s="53" t="b">
        <f t="shared" si="2"/>
        <v>0</v>
      </c>
      <c r="I36" s="55">
        <f t="shared" si="3"/>
        <v>1</v>
      </c>
    </row>
    <row r="37" spans="1:9" x14ac:dyDescent="0.25">
      <c r="A37" s="85" t="s">
        <v>8</v>
      </c>
      <c r="B37" s="98"/>
      <c r="C37" s="39"/>
      <c r="D37" s="36" t="s">
        <v>13</v>
      </c>
      <c r="F37" s="53" t="b">
        <f>IF(OR(B37="&lt; 50",B37="50 - 300",B37="300 - 1000",B37="1000 - 5000",B37="5000 - 10000",B37="&gt; 10000"),TRUE,FALSE)</f>
        <v>0</v>
      </c>
      <c r="G37" s="53" t="b">
        <f t="shared" si="2"/>
        <v>0</v>
      </c>
      <c r="H37" s="55">
        <f>COUNTIF(B37,"")</f>
        <v>1</v>
      </c>
      <c r="I37" s="55">
        <f t="shared" si="3"/>
        <v>1</v>
      </c>
    </row>
    <row r="38" spans="1:9" x14ac:dyDescent="0.25">
      <c r="A38" s="86"/>
      <c r="B38" s="98"/>
      <c r="C38" s="39"/>
      <c r="D38" s="36" t="s">
        <v>14</v>
      </c>
      <c r="G38" s="53" t="b">
        <f t="shared" si="2"/>
        <v>0</v>
      </c>
      <c r="I38" s="55">
        <f t="shared" si="3"/>
        <v>1</v>
      </c>
    </row>
    <row r="39" spans="1:9" x14ac:dyDescent="0.25">
      <c r="A39" s="86"/>
      <c r="B39" s="98"/>
      <c r="C39" s="39"/>
      <c r="D39" s="36" t="s">
        <v>15</v>
      </c>
      <c r="G39" s="53" t="b">
        <f t="shared" si="2"/>
        <v>0</v>
      </c>
      <c r="I39" s="55">
        <f t="shared" si="3"/>
        <v>1</v>
      </c>
    </row>
    <row r="40" spans="1:9" ht="14.25" customHeight="1" x14ac:dyDescent="0.25">
      <c r="A40" s="86"/>
      <c r="B40" s="98"/>
      <c r="C40" s="39"/>
      <c r="D40" s="36" t="s">
        <v>19</v>
      </c>
      <c r="G40" s="53" t="b">
        <f t="shared" si="2"/>
        <v>0</v>
      </c>
      <c r="I40" s="55">
        <f t="shared" si="3"/>
        <v>1</v>
      </c>
    </row>
    <row r="41" spans="1:9" x14ac:dyDescent="0.25">
      <c r="A41" s="86"/>
      <c r="B41" s="98"/>
      <c r="C41" s="39"/>
      <c r="D41" s="36" t="s">
        <v>16</v>
      </c>
      <c r="G41" s="53" t="b">
        <f t="shared" si="2"/>
        <v>0</v>
      </c>
      <c r="I41" s="55">
        <f>COUNTIF(C41,"")</f>
        <v>1</v>
      </c>
    </row>
    <row r="42" spans="1:9" x14ac:dyDescent="0.25">
      <c r="A42" s="86"/>
      <c r="B42" s="98"/>
      <c r="C42" s="39"/>
      <c r="D42" s="36" t="s">
        <v>17</v>
      </c>
      <c r="G42" s="53" t="b">
        <f t="shared" si="2"/>
        <v>0</v>
      </c>
      <c r="I42" s="55">
        <f t="shared" si="3"/>
        <v>1</v>
      </c>
    </row>
    <row r="43" spans="1:9" x14ac:dyDescent="0.25">
      <c r="A43" s="86"/>
      <c r="B43" s="98"/>
      <c r="C43" s="39"/>
      <c r="D43" s="36" t="s">
        <v>18</v>
      </c>
      <c r="G43" s="53" t="b">
        <f t="shared" si="2"/>
        <v>0</v>
      </c>
      <c r="I43" s="55">
        <f t="shared" si="3"/>
        <v>1</v>
      </c>
    </row>
    <row r="44" spans="1:9" x14ac:dyDescent="0.25">
      <c r="A44" s="85" t="s">
        <v>20</v>
      </c>
      <c r="B44" s="98"/>
      <c r="C44" s="39"/>
      <c r="D44" s="36" t="s">
        <v>13</v>
      </c>
      <c r="F44" s="53" t="b">
        <f>IF(OR(B44="&lt; 50",B44="50 - 300",B44="300 - 1000",B44="1000 - 5000",B44="5000 - 10000",B44="&gt; 10000"),TRUE,FALSE)</f>
        <v>0</v>
      </c>
      <c r="G44" s="53" t="b">
        <f t="shared" si="2"/>
        <v>0</v>
      </c>
      <c r="H44" s="55">
        <f>COUNTIF(B44,"")</f>
        <v>1</v>
      </c>
      <c r="I44" s="55">
        <f t="shared" si="3"/>
        <v>1</v>
      </c>
    </row>
    <row r="45" spans="1:9" x14ac:dyDescent="0.25">
      <c r="A45" s="86"/>
      <c r="B45" s="98"/>
      <c r="C45" s="39"/>
      <c r="D45" s="36" t="s">
        <v>14</v>
      </c>
      <c r="G45" s="53" t="b">
        <f t="shared" si="2"/>
        <v>0</v>
      </c>
      <c r="I45" s="55">
        <f t="shared" si="3"/>
        <v>1</v>
      </c>
    </row>
    <row r="46" spans="1:9" x14ac:dyDescent="0.25">
      <c r="A46" s="86"/>
      <c r="B46" s="98"/>
      <c r="C46" s="39"/>
      <c r="D46" s="36" t="s">
        <v>15</v>
      </c>
      <c r="G46" s="53" t="b">
        <f t="shared" si="2"/>
        <v>0</v>
      </c>
      <c r="I46" s="55">
        <f t="shared" si="3"/>
        <v>1</v>
      </c>
    </row>
    <row r="47" spans="1:9" ht="14.25" customHeight="1" x14ac:dyDescent="0.25">
      <c r="A47" s="86"/>
      <c r="B47" s="98"/>
      <c r="C47" s="39"/>
      <c r="D47" s="36" t="s">
        <v>19</v>
      </c>
      <c r="G47" s="53" t="b">
        <f t="shared" si="2"/>
        <v>0</v>
      </c>
      <c r="I47" s="55">
        <f t="shared" si="3"/>
        <v>1</v>
      </c>
    </row>
    <row r="48" spans="1:9" x14ac:dyDescent="0.25">
      <c r="A48" s="86"/>
      <c r="B48" s="98"/>
      <c r="C48" s="39"/>
      <c r="D48" s="36" t="s">
        <v>16</v>
      </c>
      <c r="G48" s="53" t="b">
        <f t="shared" si="2"/>
        <v>0</v>
      </c>
      <c r="I48" s="55">
        <f t="shared" si="3"/>
        <v>1</v>
      </c>
    </row>
    <row r="49" spans="1:9" x14ac:dyDescent="0.25">
      <c r="A49" s="86"/>
      <c r="B49" s="98"/>
      <c r="C49" s="39"/>
      <c r="D49" s="36" t="s">
        <v>17</v>
      </c>
      <c r="G49" s="53" t="b">
        <f t="shared" si="2"/>
        <v>0</v>
      </c>
      <c r="I49" s="55">
        <f t="shared" si="3"/>
        <v>1</v>
      </c>
    </row>
    <row r="50" spans="1:9" ht="15.75" thickBot="1" x14ac:dyDescent="0.3">
      <c r="A50" s="106"/>
      <c r="B50" s="77"/>
      <c r="C50" s="40"/>
      <c r="D50" s="32" t="s">
        <v>18</v>
      </c>
      <c r="G50" s="53" t="b">
        <f t="shared" si="2"/>
        <v>0</v>
      </c>
      <c r="I50" s="55">
        <f t="shared" si="3"/>
        <v>1</v>
      </c>
    </row>
    <row r="51" spans="1:9" ht="15.75" thickBot="1" x14ac:dyDescent="0.3">
      <c r="A51" s="33"/>
      <c r="B51" s="33"/>
      <c r="C51" s="18"/>
      <c r="D51" s="18"/>
    </row>
    <row r="52" spans="1:9" ht="27.75" customHeight="1" thickBot="1" x14ac:dyDescent="0.3">
      <c r="A52" s="109" t="s">
        <v>35</v>
      </c>
      <c r="B52" s="110"/>
      <c r="C52" s="110"/>
      <c r="D52" s="111"/>
    </row>
    <row r="53" spans="1:9" x14ac:dyDescent="0.25">
      <c r="A53" s="71" t="s">
        <v>36</v>
      </c>
      <c r="B53" s="72"/>
      <c r="C53" s="117" t="s">
        <v>46</v>
      </c>
      <c r="D53" s="118"/>
    </row>
    <row r="54" spans="1:9" ht="15.75" thickBot="1" x14ac:dyDescent="0.3">
      <c r="A54" s="73" t="s">
        <v>37</v>
      </c>
      <c r="B54" s="74"/>
      <c r="C54" s="119"/>
      <c r="D54" s="120"/>
    </row>
    <row r="55" spans="1:9" x14ac:dyDescent="0.25">
      <c r="A55" s="79" t="s">
        <v>21</v>
      </c>
      <c r="B55" s="80"/>
      <c r="C55" s="115"/>
      <c r="D55" s="116"/>
      <c r="F55" s="53" t="b">
        <f>IF(OR(C55="&lt; 50",C55="50 - 300",C55="300 - 1000",C55="1000 - 5000",C55="5000 - 10000",C55="&gt; 10000"),TRUE,FALSE)</f>
        <v>0</v>
      </c>
      <c r="H55" s="55">
        <f>COUNTIF(C55,"")</f>
        <v>1</v>
      </c>
    </row>
    <row r="56" spans="1:9" x14ac:dyDescent="0.25">
      <c r="A56" s="83" t="s">
        <v>22</v>
      </c>
      <c r="B56" s="84"/>
      <c r="C56" s="98"/>
      <c r="D56" s="112"/>
      <c r="F56" s="53" t="b">
        <f t="shared" ref="F56:F61" si="4">IF(OR(C56="&lt; 50",C56="50 - 300",C56="300 - 1000",C56="1000 - 5000",C56="5000 - 10000",C56="&gt; 10000"),TRUE,FALSE)</f>
        <v>0</v>
      </c>
      <c r="H56" s="55">
        <f t="shared" ref="H56:H60" si="5">COUNTIF(C56,"")</f>
        <v>1</v>
      </c>
    </row>
    <row r="57" spans="1:9" x14ac:dyDescent="0.25">
      <c r="A57" s="83" t="s">
        <v>23</v>
      </c>
      <c r="B57" s="84"/>
      <c r="C57" s="98"/>
      <c r="D57" s="112"/>
      <c r="F57" s="53" t="b">
        <f t="shared" si="4"/>
        <v>0</v>
      </c>
      <c r="H57" s="55">
        <f t="shared" si="5"/>
        <v>1</v>
      </c>
    </row>
    <row r="58" spans="1:9" x14ac:dyDescent="0.25">
      <c r="A58" s="83" t="s">
        <v>24</v>
      </c>
      <c r="B58" s="84"/>
      <c r="C58" s="98"/>
      <c r="D58" s="112"/>
      <c r="F58" s="53" t="b">
        <f t="shared" si="4"/>
        <v>0</v>
      </c>
      <c r="H58" s="55">
        <f t="shared" si="5"/>
        <v>1</v>
      </c>
    </row>
    <row r="59" spans="1:9" x14ac:dyDescent="0.25">
      <c r="A59" s="83" t="s">
        <v>25</v>
      </c>
      <c r="B59" s="84"/>
      <c r="C59" s="98"/>
      <c r="D59" s="112"/>
      <c r="F59" s="53" t="b">
        <f t="shared" si="4"/>
        <v>0</v>
      </c>
      <c r="H59" s="55">
        <f t="shared" si="5"/>
        <v>1</v>
      </c>
    </row>
    <row r="60" spans="1:9" x14ac:dyDescent="0.25">
      <c r="A60" s="83" t="s">
        <v>26</v>
      </c>
      <c r="B60" s="84"/>
      <c r="C60" s="98"/>
      <c r="D60" s="112"/>
      <c r="F60" s="53" t="b">
        <f t="shared" si="4"/>
        <v>0</v>
      </c>
      <c r="H60" s="55">
        <f t="shared" si="5"/>
        <v>1</v>
      </c>
    </row>
    <row r="61" spans="1:9" ht="15.75" thickBot="1" x14ac:dyDescent="0.3">
      <c r="A61" s="81" t="s">
        <v>27</v>
      </c>
      <c r="B61" s="82"/>
      <c r="C61" s="77"/>
      <c r="D61" s="78"/>
      <c r="F61" s="53" t="b">
        <f t="shared" si="4"/>
        <v>0</v>
      </c>
      <c r="H61" s="55">
        <f>COUNTIF(C61,"")</f>
        <v>1</v>
      </c>
    </row>
    <row r="62" spans="1:9" ht="15.75" thickBot="1" x14ac:dyDescent="0.3">
      <c r="A62" s="34"/>
      <c r="B62" s="34"/>
      <c r="C62" s="18"/>
      <c r="D62" s="18"/>
    </row>
    <row r="63" spans="1:9" ht="28.15" customHeight="1" thickBot="1" x14ac:dyDescent="0.3">
      <c r="A63" s="64" t="s">
        <v>38</v>
      </c>
      <c r="B63" s="65"/>
      <c r="C63" s="65"/>
      <c r="D63" s="66"/>
    </row>
    <row r="64" spans="1:9" ht="50.1" customHeight="1" x14ac:dyDescent="0.25">
      <c r="A64" s="107" t="s">
        <v>126</v>
      </c>
      <c r="B64" s="108"/>
      <c r="C64" s="75"/>
      <c r="D64" s="76"/>
      <c r="F64" s="53" t="b">
        <f>ISNUMBER(C64)</f>
        <v>0</v>
      </c>
      <c r="G64" s="53" t="b">
        <f>IF(AND(C64&gt;0,OR(B65=1,B66=1,B67=1,B68=1,B69=1,B70=1,B71=1),OR(B72=1,B73=1,B74=1,B75=1,B76=1,B77=1),OR(C78="Yes",C78="No")),TRUE,IF(C64=0,TRUE,FALSE))</f>
        <v>1</v>
      </c>
      <c r="H64" s="55">
        <f>COUNTIF(C64,"")</f>
        <v>1</v>
      </c>
    </row>
    <row r="65" spans="1:8" ht="14.25" customHeight="1" x14ac:dyDescent="0.25">
      <c r="A65" s="102" t="s">
        <v>41</v>
      </c>
      <c r="B65" s="35"/>
      <c r="C65" s="67" t="s">
        <v>13</v>
      </c>
      <c r="D65" s="68"/>
      <c r="F65" s="53" t="b">
        <f>IF(OR(B65="", B65=1,B65=2,B65=3),TRUE,FALSE)</f>
        <v>1</v>
      </c>
      <c r="H65" s="55">
        <f>COUNTIF(B65,"")</f>
        <v>1</v>
      </c>
    </row>
    <row r="66" spans="1:8" x14ac:dyDescent="0.25">
      <c r="A66" s="102"/>
      <c r="B66" s="35"/>
      <c r="C66" s="67" t="s">
        <v>14</v>
      </c>
      <c r="D66" s="68"/>
      <c r="F66" s="53" t="b">
        <f>IF(OR(B66="", B66=1,B66=2,B66=3),TRUE,FALSE)</f>
        <v>1</v>
      </c>
      <c r="H66" s="55">
        <f t="shared" ref="H66:H77" si="6">COUNTIF(B66,"")</f>
        <v>1</v>
      </c>
    </row>
    <row r="67" spans="1:8" x14ac:dyDescent="0.25">
      <c r="A67" s="102"/>
      <c r="B67" s="35"/>
      <c r="C67" s="67" t="s">
        <v>15</v>
      </c>
      <c r="D67" s="68"/>
      <c r="F67" s="53" t="b">
        <f t="shared" ref="F67:F77" si="7">IF(OR(B67="", B67=1,B67=2,B67=3),TRUE,FALSE)</f>
        <v>1</v>
      </c>
      <c r="H67" s="55">
        <f>COUNTIF(B67,"")</f>
        <v>1</v>
      </c>
    </row>
    <row r="68" spans="1:8" x14ac:dyDescent="0.25">
      <c r="A68" s="102"/>
      <c r="B68" s="35"/>
      <c r="C68" s="67" t="s">
        <v>19</v>
      </c>
      <c r="D68" s="68"/>
      <c r="F68" s="53" t="b">
        <f t="shared" si="7"/>
        <v>1</v>
      </c>
      <c r="H68" s="55">
        <f t="shared" si="6"/>
        <v>1</v>
      </c>
    </row>
    <row r="69" spans="1:8" x14ac:dyDescent="0.25">
      <c r="A69" s="102"/>
      <c r="B69" s="35"/>
      <c r="C69" s="67" t="s">
        <v>16</v>
      </c>
      <c r="D69" s="68"/>
      <c r="F69" s="53" t="b">
        <f t="shared" si="7"/>
        <v>1</v>
      </c>
      <c r="H69" s="55">
        <f t="shared" si="6"/>
        <v>1</v>
      </c>
    </row>
    <row r="70" spans="1:8" x14ac:dyDescent="0.25">
      <c r="A70" s="102"/>
      <c r="B70" s="35"/>
      <c r="C70" s="67" t="s">
        <v>17</v>
      </c>
      <c r="D70" s="68"/>
      <c r="F70" s="53" t="b">
        <f t="shared" si="7"/>
        <v>1</v>
      </c>
      <c r="H70" s="55">
        <f t="shared" si="6"/>
        <v>1</v>
      </c>
    </row>
    <row r="71" spans="1:8" x14ac:dyDescent="0.25">
      <c r="A71" s="102"/>
      <c r="B71" s="35"/>
      <c r="C71" s="67" t="s">
        <v>18</v>
      </c>
      <c r="D71" s="68"/>
      <c r="F71" s="53" t="b">
        <f t="shared" si="7"/>
        <v>1</v>
      </c>
      <c r="H71" s="55">
        <f t="shared" si="6"/>
        <v>1</v>
      </c>
    </row>
    <row r="72" spans="1:8" ht="27" customHeight="1" x14ac:dyDescent="0.25">
      <c r="A72" s="102" t="s">
        <v>42</v>
      </c>
      <c r="B72" s="35"/>
      <c r="C72" s="67" t="s">
        <v>47</v>
      </c>
      <c r="D72" s="68"/>
      <c r="F72" s="53" t="b">
        <f t="shared" si="7"/>
        <v>1</v>
      </c>
      <c r="H72" s="55">
        <f t="shared" si="6"/>
        <v>1</v>
      </c>
    </row>
    <row r="73" spans="1:8" ht="40.5" customHeight="1" x14ac:dyDescent="0.25">
      <c r="A73" s="102"/>
      <c r="B73" s="35"/>
      <c r="C73" s="67" t="s">
        <v>48</v>
      </c>
      <c r="D73" s="68"/>
      <c r="F73" s="53" t="b">
        <f t="shared" si="7"/>
        <v>1</v>
      </c>
      <c r="H73" s="55">
        <f t="shared" si="6"/>
        <v>1</v>
      </c>
    </row>
    <row r="74" spans="1:8" ht="27" customHeight="1" x14ac:dyDescent="0.25">
      <c r="A74" s="102"/>
      <c r="B74" s="35"/>
      <c r="C74" s="67" t="s">
        <v>49</v>
      </c>
      <c r="D74" s="68"/>
      <c r="F74" s="53" t="b">
        <f t="shared" si="7"/>
        <v>1</v>
      </c>
      <c r="H74" s="55">
        <f t="shared" si="6"/>
        <v>1</v>
      </c>
    </row>
    <row r="75" spans="1:8" ht="54" customHeight="1" x14ac:dyDescent="0.25">
      <c r="A75" s="102"/>
      <c r="B75" s="35"/>
      <c r="C75" s="67" t="s">
        <v>50</v>
      </c>
      <c r="D75" s="68"/>
      <c r="F75" s="53" t="b">
        <f t="shared" si="7"/>
        <v>1</v>
      </c>
      <c r="H75" s="55">
        <f t="shared" si="6"/>
        <v>1</v>
      </c>
    </row>
    <row r="76" spans="1:8" ht="40.5" customHeight="1" x14ac:dyDescent="0.25">
      <c r="A76" s="102"/>
      <c r="B76" s="35"/>
      <c r="C76" s="67" t="s">
        <v>56</v>
      </c>
      <c r="D76" s="68"/>
      <c r="F76" s="53" t="b">
        <f t="shared" si="7"/>
        <v>1</v>
      </c>
      <c r="H76" s="55">
        <f t="shared" si="6"/>
        <v>1</v>
      </c>
    </row>
    <row r="77" spans="1:8" x14ac:dyDescent="0.25">
      <c r="A77" s="102"/>
      <c r="B77" s="35"/>
      <c r="C77" s="67" t="s">
        <v>51</v>
      </c>
      <c r="D77" s="68"/>
      <c r="F77" s="53" t="b">
        <f t="shared" si="7"/>
        <v>1</v>
      </c>
      <c r="H77" s="55">
        <f t="shared" si="6"/>
        <v>1</v>
      </c>
    </row>
    <row r="78" spans="1:8" ht="49.9" customHeight="1" x14ac:dyDescent="0.25">
      <c r="A78" s="102" t="s">
        <v>43</v>
      </c>
      <c r="B78" s="67"/>
      <c r="C78" s="113"/>
      <c r="D78" s="114"/>
      <c r="F78" s="53" t="b">
        <f>IF(OR(C78="Yes",C78="No",C78=""),TRUE,FALSE)</f>
        <v>1</v>
      </c>
      <c r="H78" s="55">
        <f>COUNTIF(C78,"")</f>
        <v>1</v>
      </c>
    </row>
    <row r="79" spans="1:8" ht="49.9" customHeight="1" thickBot="1" x14ac:dyDescent="0.3">
      <c r="A79" s="69" t="s">
        <v>127</v>
      </c>
      <c r="B79" s="70"/>
      <c r="C79" s="62"/>
      <c r="D79" s="63"/>
      <c r="F79" s="53" t="b">
        <f>IF(OR(C79="English",C79="The language(s) of the home Member State",C79="Any of the two options above at the clients' discretion (i.e. complaints may be filled either in English or in the language(s) of the home member state",C79="other",C79=""),TRUE,FALSE)</f>
        <v>1</v>
      </c>
      <c r="G79" s="53" t="b">
        <f>IF(AND(C78="No",C79=""),FALSE,TRUE)</f>
        <v>1</v>
      </c>
      <c r="H79" s="55">
        <f>COUNTIF(C79,"")</f>
        <v>1</v>
      </c>
    </row>
    <row r="81" spans="2:9" x14ac:dyDescent="0.25">
      <c r="B81" s="16" t="s">
        <v>88</v>
      </c>
      <c r="H81" s="55">
        <f>SUM(H6:H79)</f>
        <v>37</v>
      </c>
      <c r="I81" s="55">
        <f>SUM(I6:I79)</f>
        <v>28</v>
      </c>
    </row>
    <row r="82" spans="2:9" x14ac:dyDescent="0.25">
      <c r="B82" s="46" t="b">
        <f>IF(H82=65,TRUE,IF(OR(ISBLANK(B6),ISBLANK(B7),ISBLANK(B13),ISBLANK(B23),ISBLANK(B30),ISBLANK(B37),ISBLANK(B44),ISBLANK(C23),ISBLANK(C24),ISBLANK(C25),ISBLANK(C26),ISBLANK(C27),ISBLANK(C28),ISBLANK(C29),ISBLANK(C30),ISBLANK(C31),ISBLANK(C32),ISBLANK(C33),ISBLANK(C34),ISBLANK(C35),ISBLANK(C36),ISBLANK(C37),ISBLANK(C38),ISBLANK(C39),ISBLANK(C40),ISBLANK(C41),ISBLANK(C42),ISBLANK(C43),ISBLANK(C44),ISBLANK(C45),ISBLANK(C46),ISBLANK(C47),ISBLANK(C48),ISBLANK(C49),ISBLANK(C50),ISBLANK(C55),ISBLANK(C56),ISBLANK(C57),ISBLANK(C58),ISBLANK(C59),ISBLANK(C60),ISBLANK(C61),ISBLANK(C64),F3=FALSE,G3=FALSE),FALSE,TRUE))</f>
        <v>1</v>
      </c>
      <c r="H82" s="56">
        <f>H81+I81</f>
        <v>65</v>
      </c>
    </row>
  </sheetData>
  <sheetProtection algorithmName="SHA-512" hashValue="Gz1wmgP/ejLxVCdwcLkUeiB88JuL2nEoYz/yUL4X9vONViU59jRr3Dc8nqqFRVUyOf2hTra0i+dwXDr/2wrMwA==" saltValue="bjJwI4wrASC90CRxXRJ6Gg==" spinCount="100000" sheet="1" objects="1" scenarios="1"/>
  <mergeCells count="65">
    <mergeCell ref="A78:B78"/>
    <mergeCell ref="C78:D78"/>
    <mergeCell ref="A79:B79"/>
    <mergeCell ref="C79:D79"/>
    <mergeCell ref="C69:D69"/>
    <mergeCell ref="C70:D70"/>
    <mergeCell ref="C71:D71"/>
    <mergeCell ref="A72:A77"/>
    <mergeCell ref="C72:D72"/>
    <mergeCell ref="C73:D73"/>
    <mergeCell ref="C74:D74"/>
    <mergeCell ref="C75:D75"/>
    <mergeCell ref="C76:D76"/>
    <mergeCell ref="C77:D77"/>
    <mergeCell ref="A65:A71"/>
    <mergeCell ref="C65:D65"/>
    <mergeCell ref="C66:D66"/>
    <mergeCell ref="C67:D67"/>
    <mergeCell ref="C68:D68"/>
    <mergeCell ref="A58:B58"/>
    <mergeCell ref="C58:D58"/>
    <mergeCell ref="A59:B59"/>
    <mergeCell ref="C59:D59"/>
    <mergeCell ref="A60:B60"/>
    <mergeCell ref="C60:D60"/>
    <mergeCell ref="A61:B61"/>
    <mergeCell ref="C61:D61"/>
    <mergeCell ref="A63:D63"/>
    <mergeCell ref="A64:B64"/>
    <mergeCell ref="C64:D64"/>
    <mergeCell ref="A55:B55"/>
    <mergeCell ref="C55:D55"/>
    <mergeCell ref="A56:B56"/>
    <mergeCell ref="C56:D56"/>
    <mergeCell ref="A57:B57"/>
    <mergeCell ref="C57:D57"/>
    <mergeCell ref="A53:B53"/>
    <mergeCell ref="C53:D54"/>
    <mergeCell ref="A54:B54"/>
    <mergeCell ref="A21:D21"/>
    <mergeCell ref="C22:D22"/>
    <mergeCell ref="A23:A29"/>
    <mergeCell ref="B23:B29"/>
    <mergeCell ref="A30:A36"/>
    <mergeCell ref="B30:B36"/>
    <mergeCell ref="A37:A43"/>
    <mergeCell ref="B37:B43"/>
    <mergeCell ref="A44:A50"/>
    <mergeCell ref="B44:B50"/>
    <mergeCell ref="A52:D52"/>
    <mergeCell ref="B13:D13"/>
    <mergeCell ref="A14:A19"/>
    <mergeCell ref="B14:D14"/>
    <mergeCell ref="B15:D15"/>
    <mergeCell ref="B16:D16"/>
    <mergeCell ref="B17:D17"/>
    <mergeCell ref="B18:D18"/>
    <mergeCell ref="B19:D19"/>
    <mergeCell ref="A1:D1"/>
    <mergeCell ref="A12:D12"/>
    <mergeCell ref="B3:D3"/>
    <mergeCell ref="A5:B5"/>
    <mergeCell ref="B6:D6"/>
    <mergeCell ref="B7:D7"/>
    <mergeCell ref="B8:D8"/>
  </mergeCells>
  <conditionalFormatting sqref="B82">
    <cfRule type="cellIs" dxfId="76" priority="1" operator="equal">
      <formula>TRUE</formula>
    </cfRule>
    <cfRule type="cellIs" dxfId="75" priority="2" operator="equal">
      <formula>"TRUE"</formula>
    </cfRule>
    <cfRule type="cellIs" dxfId="74" priority="3" operator="equal">
      <formula>"FALSE"</formula>
    </cfRule>
  </conditionalFormatting>
  <dataValidations count="8">
    <dataValidation type="list" allowBlank="1" showInputMessage="1" showErrorMessage="1" sqref="B23 B44 B37 B30 C55:C61">
      <formula1>"&lt; 50, 50 - 300, 300 - 1000, 1000 - 5000, 5000 - 10000, &gt; 10000"</formula1>
    </dataValidation>
    <dataValidation type="list" allowBlank="1" showInputMessage="1" showErrorMessage="1" sqref="B7:D8 B13:D13 C78">
      <formula1>"Yes, No"</formula1>
    </dataValidation>
    <dataValidation type="list" allowBlank="1" showInputMessage="1" showErrorMessage="1" sqref="B14:D19">
      <formula1>"specific website, specific marketing material, use of the language of a host MS (if different from the one(s) from your home MS), telephone calls, tied agents in the host MS, roadshows"</formula1>
    </dataValidation>
    <dataValidation type="list" allowBlank="1" showInputMessage="1" showErrorMessage="1" sqref="C79">
      <formula1>"English, The language(s) of the home Member State, Any of the two options above at the clients' discretion (i.e. complaints may be filled either in English or in the language(s) of the home member state, other"</formula1>
    </dataValidation>
    <dataValidation type="list" allowBlank="1" showInputMessage="1" showErrorMessage="1" sqref="C23:C50">
      <formula1>"X, N/A"</formula1>
    </dataValidation>
    <dataValidation type="decimal" allowBlank="1" showInputMessage="1" showErrorMessage="1" sqref="B6:D6">
      <formula1>-9999999999999990000</formula1>
      <formula2>9999999999999990000</formula2>
    </dataValidation>
    <dataValidation type="whole" operator="greaterThanOrEqual" allowBlank="1" showInputMessage="1" showErrorMessage="1" sqref="C64:D64">
      <formula1>0</formula1>
    </dataValidation>
    <dataValidation type="whole" allowBlank="1" showInputMessage="1" showErrorMessage="1" sqref="B65:B77">
      <formula1>1</formula1>
      <formula2>3</formula2>
    </dataValidation>
  </dataValidations>
  <pageMargins left="0.7" right="0.7" top="0.75" bottom="0.75" header="0.3" footer="0.3"/>
  <pageSetup paperSize="9" scale="71" fitToHeight="0" orientation="portrait" horizontalDpi="300" verticalDpi="300" r:id="rId1"/>
  <rowBreaks count="1" manualBreakCount="1">
    <brk id="51" max="3" man="1"/>
  </row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82"/>
  <sheetViews>
    <sheetView zoomScaleNormal="100" zoomScaleSheetLayoutView="100" workbookViewId="0">
      <selection sqref="A1:D1"/>
    </sheetView>
  </sheetViews>
  <sheetFormatPr defaultRowHeight="15" x14ac:dyDescent="0.25"/>
  <cols>
    <col min="1" max="1" width="48.7109375" style="4" customWidth="1"/>
    <col min="2" max="4" width="25.5703125" style="4" customWidth="1"/>
    <col min="5" max="10" width="9.140625" style="53"/>
    <col min="11" max="16384" width="9.140625" style="4"/>
  </cols>
  <sheetData>
    <row r="1" spans="1:8" ht="16.5" thickBot="1" x14ac:dyDescent="0.3">
      <c r="A1" s="58" t="s">
        <v>44</v>
      </c>
      <c r="B1" s="121"/>
      <c r="C1" s="121"/>
      <c r="D1" s="59"/>
    </row>
    <row r="2" spans="1:8" ht="15.75" thickBot="1" x14ac:dyDescent="0.3">
      <c r="A2" s="18"/>
      <c r="B2" s="18"/>
      <c r="C2" s="18"/>
      <c r="D2" s="18"/>
    </row>
    <row r="3" spans="1:8" ht="15.75" thickBot="1" x14ac:dyDescent="0.3">
      <c r="A3" s="19" t="s">
        <v>31</v>
      </c>
      <c r="B3" s="132" t="s">
        <v>79</v>
      </c>
      <c r="C3" s="133"/>
      <c r="D3" s="134"/>
      <c r="F3" s="54" t="b">
        <f>IF(ISNA(MATCH(FALSE,F5:F79,0)),TRUE,FALSE)</f>
        <v>0</v>
      </c>
      <c r="G3" s="54" t="b">
        <f>IF(ISNA(MATCH(FALSE,G5:G79,0)),TRUE,FALSE)</f>
        <v>0</v>
      </c>
    </row>
    <row r="4" spans="1:8" ht="15.75" thickBot="1" x14ac:dyDescent="0.3">
      <c r="A4" s="18"/>
      <c r="B4" s="18"/>
      <c r="C4" s="18"/>
      <c r="D4" s="18"/>
    </row>
    <row r="5" spans="1:8" ht="30" customHeight="1" thickBot="1" x14ac:dyDescent="0.3">
      <c r="A5" s="87" t="s">
        <v>32</v>
      </c>
      <c r="B5" s="88"/>
      <c r="C5" s="20"/>
      <c r="D5" s="21"/>
    </row>
    <row r="6" spans="1:8" ht="51.95" customHeight="1" x14ac:dyDescent="0.25">
      <c r="A6" s="22" t="s">
        <v>52</v>
      </c>
      <c r="B6" s="135"/>
      <c r="C6" s="136"/>
      <c r="D6" s="137"/>
      <c r="F6" s="53" t="b">
        <f>ISNUMBER(B6)</f>
        <v>0</v>
      </c>
      <c r="H6" s="55">
        <f>COUNTIF(B6,"")</f>
        <v>1</v>
      </c>
    </row>
    <row r="7" spans="1:8" ht="51.95" customHeight="1" x14ac:dyDescent="0.25">
      <c r="A7" s="23" t="s">
        <v>54</v>
      </c>
      <c r="B7" s="122"/>
      <c r="C7" s="123"/>
      <c r="D7" s="124"/>
      <c r="F7" s="53" t="b">
        <f>IF(OR(B7="Yes",B7="No"),TRUE,FALSE)</f>
        <v>0</v>
      </c>
      <c r="H7" s="55">
        <f>COUNTIF(B7,"")</f>
        <v>1</v>
      </c>
    </row>
    <row r="8" spans="1:8" ht="79.150000000000006" customHeight="1" thickBot="1" x14ac:dyDescent="0.3">
      <c r="A8" s="24" t="s">
        <v>124</v>
      </c>
      <c r="B8" s="125"/>
      <c r="C8" s="126"/>
      <c r="D8" s="127"/>
      <c r="F8" s="53" t="b">
        <f>IF(OR(B8="Yes",B8="No",B8=""),TRUE,FALSE)</f>
        <v>1</v>
      </c>
      <c r="G8" s="53" t="b">
        <f>IF(AND(B7="Yes",OR(B8="Yes",B8="No")),TRUE,IF(B7="No",TRUE,FALSE))</f>
        <v>0</v>
      </c>
      <c r="H8" s="55">
        <f>COUNTIF(B8,"")</f>
        <v>1</v>
      </c>
    </row>
    <row r="9" spans="1:8" x14ac:dyDescent="0.25">
      <c r="A9" s="25" t="s">
        <v>39</v>
      </c>
      <c r="B9" s="18"/>
      <c r="C9" s="18"/>
      <c r="D9" s="18"/>
    </row>
    <row r="10" spans="1:8" x14ac:dyDescent="0.25">
      <c r="A10" s="26" t="s">
        <v>55</v>
      </c>
      <c r="B10" s="18"/>
      <c r="C10" s="18"/>
      <c r="D10" s="18"/>
    </row>
    <row r="11" spans="1:8" ht="15.75" thickBot="1" x14ac:dyDescent="0.3">
      <c r="A11" s="18"/>
      <c r="B11" s="18"/>
      <c r="C11" s="18"/>
      <c r="D11" s="18"/>
    </row>
    <row r="12" spans="1:8" ht="30" customHeight="1" thickBot="1" x14ac:dyDescent="0.3">
      <c r="A12" s="128" t="s">
        <v>10</v>
      </c>
      <c r="B12" s="129"/>
      <c r="C12" s="130"/>
      <c r="D12" s="131"/>
    </row>
    <row r="13" spans="1:8" ht="85.5" x14ac:dyDescent="0.25">
      <c r="A13" s="37" t="s">
        <v>53</v>
      </c>
      <c r="B13" s="92"/>
      <c r="C13" s="93"/>
      <c r="D13" s="94"/>
      <c r="F13" s="53" t="b">
        <f>IF(OR(B13="Yes",B13="No"),TRUE,FALSE)</f>
        <v>0</v>
      </c>
      <c r="H13" s="55">
        <f>COUNTIF(B13,"")</f>
        <v>1</v>
      </c>
    </row>
    <row r="14" spans="1:8" ht="15" customHeight="1" x14ac:dyDescent="0.25">
      <c r="A14" s="102" t="s">
        <v>125</v>
      </c>
      <c r="B14" s="103"/>
      <c r="C14" s="104"/>
      <c r="D14" s="105"/>
      <c r="F14" s="53" t="b">
        <f>IF(OR(B14="specific website",B14="specific marketing material",B14="use of the language of a host MS (if different from the one(s) from your home MS)",B14="telephone calls",B14="tied agents in the host MS",B14="roadshows",B14=""),TRUE,FALSE)</f>
        <v>1</v>
      </c>
      <c r="H14" s="55">
        <f>COUNTIF(B14,"")</f>
        <v>1</v>
      </c>
    </row>
    <row r="15" spans="1:8" x14ac:dyDescent="0.25">
      <c r="A15" s="102"/>
      <c r="B15" s="103"/>
      <c r="C15" s="104"/>
      <c r="D15" s="105"/>
      <c r="F15" s="53" t="b">
        <f t="shared" ref="F15:F19" si="0">IF(OR(B15="specific website",B15="specific marketing material",B15="use of the language of a host MS (if different from the one(s) from your home MS)",B15="telephone calls",B15="tied agents in the host MS",B15="roadshows",B15=""),TRUE,FALSE)</f>
        <v>1</v>
      </c>
      <c r="H15" s="55">
        <f>COUNTIF(B15,"")</f>
        <v>1</v>
      </c>
    </row>
    <row r="16" spans="1:8" x14ac:dyDescent="0.25">
      <c r="A16" s="102"/>
      <c r="B16" s="103"/>
      <c r="C16" s="104"/>
      <c r="D16" s="105"/>
      <c r="F16" s="53" t="b">
        <f t="shared" si="0"/>
        <v>1</v>
      </c>
      <c r="H16" s="55">
        <f t="shared" ref="H16:H19" si="1">COUNTIF(B16,"")</f>
        <v>1</v>
      </c>
    </row>
    <row r="17" spans="1:9" x14ac:dyDescent="0.25">
      <c r="A17" s="102"/>
      <c r="B17" s="103"/>
      <c r="C17" s="104"/>
      <c r="D17" s="105"/>
      <c r="F17" s="53" t="b">
        <f t="shared" si="0"/>
        <v>1</v>
      </c>
      <c r="H17" s="55">
        <f t="shared" si="1"/>
        <v>1</v>
      </c>
    </row>
    <row r="18" spans="1:9" x14ac:dyDescent="0.25">
      <c r="A18" s="102"/>
      <c r="B18" s="103"/>
      <c r="C18" s="104"/>
      <c r="D18" s="105"/>
      <c r="F18" s="53" t="b">
        <f t="shared" si="0"/>
        <v>1</v>
      </c>
      <c r="H18" s="55">
        <f t="shared" si="1"/>
        <v>1</v>
      </c>
    </row>
    <row r="19" spans="1:9" ht="15.75" thickBot="1" x14ac:dyDescent="0.3">
      <c r="A19" s="69"/>
      <c r="B19" s="95"/>
      <c r="C19" s="96"/>
      <c r="D19" s="97"/>
      <c r="F19" s="53" t="b">
        <f t="shared" si="0"/>
        <v>1</v>
      </c>
      <c r="G19" s="53" t="b">
        <f>IF(AND(B13="Yes",B14="",B15="",B16="",B17="",B18="",B19=""),FALSE,TRUE)</f>
        <v>1</v>
      </c>
      <c r="H19" s="55">
        <f t="shared" si="1"/>
        <v>1</v>
      </c>
    </row>
    <row r="20" spans="1:9" ht="15.75" thickBot="1" x14ac:dyDescent="0.3">
      <c r="A20" s="18"/>
      <c r="B20" s="18"/>
      <c r="C20" s="18"/>
      <c r="D20" s="18"/>
    </row>
    <row r="21" spans="1:9" ht="27" customHeight="1" thickBot="1" x14ac:dyDescent="0.3">
      <c r="A21" s="87" t="s">
        <v>33</v>
      </c>
      <c r="B21" s="88"/>
      <c r="C21" s="89"/>
      <c r="D21" s="90"/>
    </row>
    <row r="22" spans="1:9" ht="27" customHeight="1" thickBot="1" x14ac:dyDescent="0.3">
      <c r="A22" s="28" t="s">
        <v>34</v>
      </c>
      <c r="B22" s="29" t="s">
        <v>45</v>
      </c>
      <c r="C22" s="99" t="s">
        <v>11</v>
      </c>
      <c r="D22" s="100"/>
    </row>
    <row r="23" spans="1:9" x14ac:dyDescent="0.25">
      <c r="A23" s="91" t="s">
        <v>12</v>
      </c>
      <c r="B23" s="101"/>
      <c r="C23" s="38"/>
      <c r="D23" s="30" t="s">
        <v>13</v>
      </c>
      <c r="F23" s="53" t="b">
        <f>IF(OR(B23="&lt; 50",B23="50 - 300",B23="300 - 1000",B23="1000 - 5000",B23="5000 - 10000",B23="&gt; 10000"),TRUE,FALSE)</f>
        <v>0</v>
      </c>
      <c r="G23" s="53" t="b">
        <f>IF(OR(C23="X",C23="N/A"),TRUE,FALSE)</f>
        <v>0</v>
      </c>
      <c r="H23" s="55">
        <f>COUNTIF(B23,"")</f>
        <v>1</v>
      </c>
      <c r="I23" s="55">
        <f>COUNTIF(C23,"")</f>
        <v>1</v>
      </c>
    </row>
    <row r="24" spans="1:9" x14ac:dyDescent="0.25">
      <c r="A24" s="86"/>
      <c r="B24" s="98"/>
      <c r="C24" s="39"/>
      <c r="D24" s="36" t="s">
        <v>14</v>
      </c>
      <c r="G24" s="53" t="b">
        <f t="shared" ref="G24:G50" si="2">IF(OR(C24="X",C24="N/A"),TRUE,FALSE)</f>
        <v>0</v>
      </c>
      <c r="I24" s="55">
        <f t="shared" ref="I24:I50" si="3">COUNTIF(C24,"")</f>
        <v>1</v>
      </c>
    </row>
    <row r="25" spans="1:9" x14ac:dyDescent="0.25">
      <c r="A25" s="86"/>
      <c r="B25" s="98"/>
      <c r="C25" s="39"/>
      <c r="D25" s="36" t="s">
        <v>15</v>
      </c>
      <c r="G25" s="53" t="b">
        <f t="shared" si="2"/>
        <v>0</v>
      </c>
      <c r="I25" s="55">
        <f t="shared" si="3"/>
        <v>1</v>
      </c>
    </row>
    <row r="26" spans="1:9" ht="14.25" customHeight="1" x14ac:dyDescent="0.25">
      <c r="A26" s="86"/>
      <c r="B26" s="98"/>
      <c r="C26" s="39"/>
      <c r="D26" s="36" t="s">
        <v>19</v>
      </c>
      <c r="G26" s="53" t="b">
        <f t="shared" si="2"/>
        <v>0</v>
      </c>
      <c r="I26" s="55">
        <f t="shared" si="3"/>
        <v>1</v>
      </c>
    </row>
    <row r="27" spans="1:9" x14ac:dyDescent="0.25">
      <c r="A27" s="86"/>
      <c r="B27" s="98"/>
      <c r="C27" s="39"/>
      <c r="D27" s="36" t="s">
        <v>16</v>
      </c>
      <c r="G27" s="53" t="b">
        <f t="shared" si="2"/>
        <v>0</v>
      </c>
      <c r="I27" s="55">
        <f>COUNTIF(C27,"")</f>
        <v>1</v>
      </c>
    </row>
    <row r="28" spans="1:9" x14ac:dyDescent="0.25">
      <c r="A28" s="86"/>
      <c r="B28" s="98"/>
      <c r="C28" s="39"/>
      <c r="D28" s="36" t="s">
        <v>17</v>
      </c>
      <c r="G28" s="53" t="b">
        <f t="shared" si="2"/>
        <v>0</v>
      </c>
      <c r="I28" s="55">
        <f t="shared" si="3"/>
        <v>1</v>
      </c>
    </row>
    <row r="29" spans="1:9" x14ac:dyDescent="0.25">
      <c r="A29" s="86"/>
      <c r="B29" s="98"/>
      <c r="C29" s="39"/>
      <c r="D29" s="36" t="s">
        <v>18</v>
      </c>
      <c r="G29" s="53" t="b">
        <f t="shared" si="2"/>
        <v>0</v>
      </c>
      <c r="I29" s="55">
        <f t="shared" si="3"/>
        <v>1</v>
      </c>
    </row>
    <row r="30" spans="1:9" x14ac:dyDescent="0.25">
      <c r="A30" s="85" t="s">
        <v>9</v>
      </c>
      <c r="B30" s="98"/>
      <c r="C30" s="39"/>
      <c r="D30" s="36" t="s">
        <v>13</v>
      </c>
      <c r="F30" s="53" t="b">
        <f>IF(OR(B30="&lt; 50",B30="50 - 300",B30="300 - 1000",B30="1000 - 5000",B30="5000 - 10000",B30="&gt; 10000"),TRUE,FALSE)</f>
        <v>0</v>
      </c>
      <c r="G30" s="53" t="b">
        <f t="shared" si="2"/>
        <v>0</v>
      </c>
      <c r="H30" s="55">
        <f>COUNTIF(B30,"")</f>
        <v>1</v>
      </c>
      <c r="I30" s="55">
        <f t="shared" si="3"/>
        <v>1</v>
      </c>
    </row>
    <row r="31" spans="1:9" x14ac:dyDescent="0.25">
      <c r="A31" s="86"/>
      <c r="B31" s="98"/>
      <c r="C31" s="39"/>
      <c r="D31" s="36" t="s">
        <v>14</v>
      </c>
      <c r="G31" s="53" t="b">
        <f t="shared" si="2"/>
        <v>0</v>
      </c>
      <c r="I31" s="55">
        <f t="shared" si="3"/>
        <v>1</v>
      </c>
    </row>
    <row r="32" spans="1:9" x14ac:dyDescent="0.25">
      <c r="A32" s="86"/>
      <c r="B32" s="98"/>
      <c r="C32" s="39"/>
      <c r="D32" s="36" t="s">
        <v>15</v>
      </c>
      <c r="G32" s="53" t="b">
        <f t="shared" si="2"/>
        <v>0</v>
      </c>
      <c r="I32" s="55">
        <f t="shared" si="3"/>
        <v>1</v>
      </c>
    </row>
    <row r="33" spans="1:9" ht="14.25" customHeight="1" x14ac:dyDescent="0.25">
      <c r="A33" s="86"/>
      <c r="B33" s="98"/>
      <c r="C33" s="39"/>
      <c r="D33" s="36" t="s">
        <v>19</v>
      </c>
      <c r="G33" s="53" t="b">
        <f t="shared" si="2"/>
        <v>0</v>
      </c>
      <c r="I33" s="55">
        <f t="shared" si="3"/>
        <v>1</v>
      </c>
    </row>
    <row r="34" spans="1:9" x14ac:dyDescent="0.25">
      <c r="A34" s="86"/>
      <c r="B34" s="98"/>
      <c r="C34" s="39"/>
      <c r="D34" s="36" t="s">
        <v>16</v>
      </c>
      <c r="G34" s="53" t="b">
        <f t="shared" si="2"/>
        <v>0</v>
      </c>
      <c r="I34" s="55">
        <f t="shared" si="3"/>
        <v>1</v>
      </c>
    </row>
    <row r="35" spans="1:9" x14ac:dyDescent="0.25">
      <c r="A35" s="86"/>
      <c r="B35" s="98"/>
      <c r="C35" s="39"/>
      <c r="D35" s="36" t="s">
        <v>17</v>
      </c>
      <c r="G35" s="53" t="b">
        <f t="shared" si="2"/>
        <v>0</v>
      </c>
      <c r="I35" s="55">
        <f>COUNTIF(C35,"")</f>
        <v>1</v>
      </c>
    </row>
    <row r="36" spans="1:9" x14ac:dyDescent="0.25">
      <c r="A36" s="86"/>
      <c r="B36" s="98"/>
      <c r="C36" s="39"/>
      <c r="D36" s="36" t="s">
        <v>18</v>
      </c>
      <c r="G36" s="53" t="b">
        <f t="shared" si="2"/>
        <v>0</v>
      </c>
      <c r="I36" s="55">
        <f t="shared" si="3"/>
        <v>1</v>
      </c>
    </row>
    <row r="37" spans="1:9" x14ac:dyDescent="0.25">
      <c r="A37" s="85" t="s">
        <v>8</v>
      </c>
      <c r="B37" s="98"/>
      <c r="C37" s="39"/>
      <c r="D37" s="36" t="s">
        <v>13</v>
      </c>
      <c r="F37" s="53" t="b">
        <f>IF(OR(B37="&lt; 50",B37="50 - 300",B37="300 - 1000",B37="1000 - 5000",B37="5000 - 10000",B37="&gt; 10000"),TRUE,FALSE)</f>
        <v>0</v>
      </c>
      <c r="G37" s="53" t="b">
        <f t="shared" si="2"/>
        <v>0</v>
      </c>
      <c r="H37" s="55">
        <f>COUNTIF(B37,"")</f>
        <v>1</v>
      </c>
      <c r="I37" s="55">
        <f t="shared" si="3"/>
        <v>1</v>
      </c>
    </row>
    <row r="38" spans="1:9" x14ac:dyDescent="0.25">
      <c r="A38" s="86"/>
      <c r="B38" s="98"/>
      <c r="C38" s="39"/>
      <c r="D38" s="36" t="s">
        <v>14</v>
      </c>
      <c r="G38" s="53" t="b">
        <f t="shared" si="2"/>
        <v>0</v>
      </c>
      <c r="I38" s="55">
        <f t="shared" si="3"/>
        <v>1</v>
      </c>
    </row>
    <row r="39" spans="1:9" x14ac:dyDescent="0.25">
      <c r="A39" s="86"/>
      <c r="B39" s="98"/>
      <c r="C39" s="39"/>
      <c r="D39" s="36" t="s">
        <v>15</v>
      </c>
      <c r="G39" s="53" t="b">
        <f t="shared" si="2"/>
        <v>0</v>
      </c>
      <c r="I39" s="55">
        <f t="shared" si="3"/>
        <v>1</v>
      </c>
    </row>
    <row r="40" spans="1:9" ht="14.25" customHeight="1" x14ac:dyDescent="0.25">
      <c r="A40" s="86"/>
      <c r="B40" s="98"/>
      <c r="C40" s="39"/>
      <c r="D40" s="36" t="s">
        <v>19</v>
      </c>
      <c r="G40" s="53" t="b">
        <f t="shared" si="2"/>
        <v>0</v>
      </c>
      <c r="I40" s="55">
        <f t="shared" si="3"/>
        <v>1</v>
      </c>
    </row>
    <row r="41" spans="1:9" x14ac:dyDescent="0.25">
      <c r="A41" s="86"/>
      <c r="B41" s="98"/>
      <c r="C41" s="39"/>
      <c r="D41" s="36" t="s">
        <v>16</v>
      </c>
      <c r="G41" s="53" t="b">
        <f t="shared" si="2"/>
        <v>0</v>
      </c>
      <c r="I41" s="55">
        <f>COUNTIF(C41,"")</f>
        <v>1</v>
      </c>
    </row>
    <row r="42" spans="1:9" x14ac:dyDescent="0.25">
      <c r="A42" s="86"/>
      <c r="B42" s="98"/>
      <c r="C42" s="39"/>
      <c r="D42" s="36" t="s">
        <v>17</v>
      </c>
      <c r="G42" s="53" t="b">
        <f t="shared" si="2"/>
        <v>0</v>
      </c>
      <c r="I42" s="55">
        <f t="shared" si="3"/>
        <v>1</v>
      </c>
    </row>
    <row r="43" spans="1:9" x14ac:dyDescent="0.25">
      <c r="A43" s="86"/>
      <c r="B43" s="98"/>
      <c r="C43" s="39"/>
      <c r="D43" s="36" t="s">
        <v>18</v>
      </c>
      <c r="G43" s="53" t="b">
        <f t="shared" si="2"/>
        <v>0</v>
      </c>
      <c r="I43" s="55">
        <f t="shared" si="3"/>
        <v>1</v>
      </c>
    </row>
    <row r="44" spans="1:9" x14ac:dyDescent="0.25">
      <c r="A44" s="85" t="s">
        <v>20</v>
      </c>
      <c r="B44" s="98"/>
      <c r="C44" s="39"/>
      <c r="D44" s="36" t="s">
        <v>13</v>
      </c>
      <c r="F44" s="53" t="b">
        <f>IF(OR(B44="&lt; 50",B44="50 - 300",B44="300 - 1000",B44="1000 - 5000",B44="5000 - 10000",B44="&gt; 10000"),TRUE,FALSE)</f>
        <v>0</v>
      </c>
      <c r="G44" s="53" t="b">
        <f t="shared" si="2"/>
        <v>0</v>
      </c>
      <c r="H44" s="55">
        <f>COUNTIF(B44,"")</f>
        <v>1</v>
      </c>
      <c r="I44" s="55">
        <f t="shared" si="3"/>
        <v>1</v>
      </c>
    </row>
    <row r="45" spans="1:9" x14ac:dyDescent="0.25">
      <c r="A45" s="86"/>
      <c r="B45" s="98"/>
      <c r="C45" s="39"/>
      <c r="D45" s="36" t="s">
        <v>14</v>
      </c>
      <c r="G45" s="53" t="b">
        <f t="shared" si="2"/>
        <v>0</v>
      </c>
      <c r="I45" s="55">
        <f t="shared" si="3"/>
        <v>1</v>
      </c>
    </row>
    <row r="46" spans="1:9" x14ac:dyDescent="0.25">
      <c r="A46" s="86"/>
      <c r="B46" s="98"/>
      <c r="C46" s="39"/>
      <c r="D46" s="36" t="s">
        <v>15</v>
      </c>
      <c r="G46" s="53" t="b">
        <f t="shared" si="2"/>
        <v>0</v>
      </c>
      <c r="I46" s="55">
        <f t="shared" si="3"/>
        <v>1</v>
      </c>
    </row>
    <row r="47" spans="1:9" ht="14.25" customHeight="1" x14ac:dyDescent="0.25">
      <c r="A47" s="86"/>
      <c r="B47" s="98"/>
      <c r="C47" s="39"/>
      <c r="D47" s="36" t="s">
        <v>19</v>
      </c>
      <c r="G47" s="53" t="b">
        <f t="shared" si="2"/>
        <v>0</v>
      </c>
      <c r="I47" s="55">
        <f t="shared" si="3"/>
        <v>1</v>
      </c>
    </row>
    <row r="48" spans="1:9" x14ac:dyDescent="0.25">
      <c r="A48" s="86"/>
      <c r="B48" s="98"/>
      <c r="C48" s="39"/>
      <c r="D48" s="36" t="s">
        <v>16</v>
      </c>
      <c r="G48" s="53" t="b">
        <f t="shared" si="2"/>
        <v>0</v>
      </c>
      <c r="I48" s="55">
        <f t="shared" si="3"/>
        <v>1</v>
      </c>
    </row>
    <row r="49" spans="1:9" x14ac:dyDescent="0.25">
      <c r="A49" s="86"/>
      <c r="B49" s="98"/>
      <c r="C49" s="39"/>
      <c r="D49" s="36" t="s">
        <v>17</v>
      </c>
      <c r="G49" s="53" t="b">
        <f t="shared" si="2"/>
        <v>0</v>
      </c>
      <c r="I49" s="55">
        <f t="shared" si="3"/>
        <v>1</v>
      </c>
    </row>
    <row r="50" spans="1:9" ht="15.75" thickBot="1" x14ac:dyDescent="0.3">
      <c r="A50" s="106"/>
      <c r="B50" s="77"/>
      <c r="C50" s="40"/>
      <c r="D50" s="32" t="s">
        <v>18</v>
      </c>
      <c r="G50" s="53" t="b">
        <f t="shared" si="2"/>
        <v>0</v>
      </c>
      <c r="I50" s="55">
        <f t="shared" si="3"/>
        <v>1</v>
      </c>
    </row>
    <row r="51" spans="1:9" ht="15.75" thickBot="1" x14ac:dyDescent="0.3">
      <c r="A51" s="33"/>
      <c r="B51" s="33"/>
      <c r="C51" s="18"/>
      <c r="D51" s="18"/>
    </row>
    <row r="52" spans="1:9" ht="27.75" customHeight="1" thickBot="1" x14ac:dyDescent="0.3">
      <c r="A52" s="109" t="s">
        <v>35</v>
      </c>
      <c r="B52" s="110"/>
      <c r="C52" s="110"/>
      <c r="D52" s="111"/>
    </row>
    <row r="53" spans="1:9" x14ac:dyDescent="0.25">
      <c r="A53" s="71" t="s">
        <v>36</v>
      </c>
      <c r="B53" s="72"/>
      <c r="C53" s="117" t="s">
        <v>46</v>
      </c>
      <c r="D53" s="118"/>
    </row>
    <row r="54" spans="1:9" ht="15.75" thickBot="1" x14ac:dyDescent="0.3">
      <c r="A54" s="73" t="s">
        <v>37</v>
      </c>
      <c r="B54" s="74"/>
      <c r="C54" s="119"/>
      <c r="D54" s="120"/>
    </row>
    <row r="55" spans="1:9" x14ac:dyDescent="0.25">
      <c r="A55" s="79" t="s">
        <v>21</v>
      </c>
      <c r="B55" s="80"/>
      <c r="C55" s="115"/>
      <c r="D55" s="116"/>
      <c r="F55" s="53" t="b">
        <f>IF(OR(C55="&lt; 50",C55="50 - 300",C55="300 - 1000",C55="1000 - 5000",C55="5000 - 10000",C55="&gt; 10000"),TRUE,FALSE)</f>
        <v>0</v>
      </c>
      <c r="H55" s="55">
        <f>COUNTIF(C55,"")</f>
        <v>1</v>
      </c>
    </row>
    <row r="56" spans="1:9" x14ac:dyDescent="0.25">
      <c r="A56" s="83" t="s">
        <v>22</v>
      </c>
      <c r="B56" s="84"/>
      <c r="C56" s="98"/>
      <c r="D56" s="112"/>
      <c r="F56" s="53" t="b">
        <f t="shared" ref="F56:F61" si="4">IF(OR(C56="&lt; 50",C56="50 - 300",C56="300 - 1000",C56="1000 - 5000",C56="5000 - 10000",C56="&gt; 10000"),TRUE,FALSE)</f>
        <v>0</v>
      </c>
      <c r="H56" s="55">
        <f t="shared" ref="H56:H60" si="5">COUNTIF(C56,"")</f>
        <v>1</v>
      </c>
    </row>
    <row r="57" spans="1:9" x14ac:dyDescent="0.25">
      <c r="A57" s="83" t="s">
        <v>23</v>
      </c>
      <c r="B57" s="84"/>
      <c r="C57" s="98"/>
      <c r="D57" s="112"/>
      <c r="F57" s="53" t="b">
        <f t="shared" si="4"/>
        <v>0</v>
      </c>
      <c r="H57" s="55">
        <f t="shared" si="5"/>
        <v>1</v>
      </c>
    </row>
    <row r="58" spans="1:9" x14ac:dyDescent="0.25">
      <c r="A58" s="83" t="s">
        <v>24</v>
      </c>
      <c r="B58" s="84"/>
      <c r="C58" s="98"/>
      <c r="D58" s="112"/>
      <c r="F58" s="53" t="b">
        <f t="shared" si="4"/>
        <v>0</v>
      </c>
      <c r="H58" s="55">
        <f t="shared" si="5"/>
        <v>1</v>
      </c>
    </row>
    <row r="59" spans="1:9" x14ac:dyDescent="0.25">
      <c r="A59" s="83" t="s">
        <v>25</v>
      </c>
      <c r="B59" s="84"/>
      <c r="C59" s="98"/>
      <c r="D59" s="112"/>
      <c r="F59" s="53" t="b">
        <f t="shared" si="4"/>
        <v>0</v>
      </c>
      <c r="H59" s="55">
        <f t="shared" si="5"/>
        <v>1</v>
      </c>
    </row>
    <row r="60" spans="1:9" x14ac:dyDescent="0.25">
      <c r="A60" s="83" t="s">
        <v>26</v>
      </c>
      <c r="B60" s="84"/>
      <c r="C60" s="98"/>
      <c r="D60" s="112"/>
      <c r="F60" s="53" t="b">
        <f t="shared" si="4"/>
        <v>0</v>
      </c>
      <c r="H60" s="55">
        <f t="shared" si="5"/>
        <v>1</v>
      </c>
    </row>
    <row r="61" spans="1:9" ht="15.75" thickBot="1" x14ac:dyDescent="0.3">
      <c r="A61" s="81" t="s">
        <v>27</v>
      </c>
      <c r="B61" s="82"/>
      <c r="C61" s="77"/>
      <c r="D61" s="78"/>
      <c r="F61" s="53" t="b">
        <f t="shared" si="4"/>
        <v>0</v>
      </c>
      <c r="H61" s="55">
        <f>COUNTIF(C61,"")</f>
        <v>1</v>
      </c>
    </row>
    <row r="62" spans="1:9" ht="15.75" thickBot="1" x14ac:dyDescent="0.3">
      <c r="A62" s="34"/>
      <c r="B62" s="34"/>
      <c r="C62" s="18"/>
      <c r="D62" s="18"/>
    </row>
    <row r="63" spans="1:9" ht="28.15" customHeight="1" thickBot="1" x14ac:dyDescent="0.3">
      <c r="A63" s="64" t="s">
        <v>38</v>
      </c>
      <c r="B63" s="65"/>
      <c r="C63" s="65"/>
      <c r="D63" s="66"/>
    </row>
    <row r="64" spans="1:9" ht="50.1" customHeight="1" x14ac:dyDescent="0.25">
      <c r="A64" s="107" t="s">
        <v>126</v>
      </c>
      <c r="B64" s="108"/>
      <c r="C64" s="75"/>
      <c r="D64" s="76"/>
      <c r="F64" s="53" t="b">
        <f>ISNUMBER(C64)</f>
        <v>0</v>
      </c>
      <c r="G64" s="53" t="b">
        <f>IF(AND(C64&gt;0,OR(B65=1,B66=1,B67=1,B68=1,B69=1,B70=1,B71=1),OR(B72=1,B73=1,B74=1,B75=1,B76=1,B77=1),OR(C78="Yes",C78="No")),TRUE,IF(C64=0,TRUE,FALSE))</f>
        <v>1</v>
      </c>
      <c r="H64" s="55">
        <f>COUNTIF(C64,"")</f>
        <v>1</v>
      </c>
    </row>
    <row r="65" spans="1:8" ht="14.25" customHeight="1" x14ac:dyDescent="0.25">
      <c r="A65" s="102" t="s">
        <v>41</v>
      </c>
      <c r="B65" s="35"/>
      <c r="C65" s="67" t="s">
        <v>13</v>
      </c>
      <c r="D65" s="68"/>
      <c r="F65" s="53" t="b">
        <f>IF(OR(B65="", B65=1,B65=2,B65=3),TRUE,FALSE)</f>
        <v>1</v>
      </c>
      <c r="H65" s="55">
        <f>COUNTIF(B65,"")</f>
        <v>1</v>
      </c>
    </row>
    <row r="66" spans="1:8" x14ac:dyDescent="0.25">
      <c r="A66" s="102"/>
      <c r="B66" s="35"/>
      <c r="C66" s="67" t="s">
        <v>14</v>
      </c>
      <c r="D66" s="68"/>
      <c r="F66" s="53" t="b">
        <f>IF(OR(B66="", B66=1,B66=2,B66=3),TRUE,FALSE)</f>
        <v>1</v>
      </c>
      <c r="H66" s="55">
        <f t="shared" ref="H66:H77" si="6">COUNTIF(B66,"")</f>
        <v>1</v>
      </c>
    </row>
    <row r="67" spans="1:8" x14ac:dyDescent="0.25">
      <c r="A67" s="102"/>
      <c r="B67" s="35"/>
      <c r="C67" s="67" t="s">
        <v>15</v>
      </c>
      <c r="D67" s="68"/>
      <c r="F67" s="53" t="b">
        <f t="shared" ref="F67:F77" si="7">IF(OR(B67="", B67=1,B67=2,B67=3),TRUE,FALSE)</f>
        <v>1</v>
      </c>
      <c r="H67" s="55">
        <f>COUNTIF(B67,"")</f>
        <v>1</v>
      </c>
    </row>
    <row r="68" spans="1:8" x14ac:dyDescent="0.25">
      <c r="A68" s="102"/>
      <c r="B68" s="35"/>
      <c r="C68" s="67" t="s">
        <v>19</v>
      </c>
      <c r="D68" s="68"/>
      <c r="F68" s="53" t="b">
        <f t="shared" si="7"/>
        <v>1</v>
      </c>
      <c r="H68" s="55">
        <f t="shared" si="6"/>
        <v>1</v>
      </c>
    </row>
    <row r="69" spans="1:8" x14ac:dyDescent="0.25">
      <c r="A69" s="102"/>
      <c r="B69" s="35"/>
      <c r="C69" s="67" t="s">
        <v>16</v>
      </c>
      <c r="D69" s="68"/>
      <c r="F69" s="53" t="b">
        <f t="shared" si="7"/>
        <v>1</v>
      </c>
      <c r="H69" s="55">
        <f t="shared" si="6"/>
        <v>1</v>
      </c>
    </row>
    <row r="70" spans="1:8" x14ac:dyDescent="0.25">
      <c r="A70" s="102"/>
      <c r="B70" s="35"/>
      <c r="C70" s="67" t="s">
        <v>17</v>
      </c>
      <c r="D70" s="68"/>
      <c r="F70" s="53" t="b">
        <f t="shared" si="7"/>
        <v>1</v>
      </c>
      <c r="H70" s="55">
        <f t="shared" si="6"/>
        <v>1</v>
      </c>
    </row>
    <row r="71" spans="1:8" x14ac:dyDescent="0.25">
      <c r="A71" s="102"/>
      <c r="B71" s="35"/>
      <c r="C71" s="67" t="s">
        <v>18</v>
      </c>
      <c r="D71" s="68"/>
      <c r="F71" s="53" t="b">
        <f t="shared" si="7"/>
        <v>1</v>
      </c>
      <c r="H71" s="55">
        <f t="shared" si="6"/>
        <v>1</v>
      </c>
    </row>
    <row r="72" spans="1:8" ht="27" customHeight="1" x14ac:dyDescent="0.25">
      <c r="A72" s="102" t="s">
        <v>42</v>
      </c>
      <c r="B72" s="35"/>
      <c r="C72" s="67" t="s">
        <v>47</v>
      </c>
      <c r="D72" s="68"/>
      <c r="F72" s="53" t="b">
        <f t="shared" si="7"/>
        <v>1</v>
      </c>
      <c r="H72" s="55">
        <f t="shared" si="6"/>
        <v>1</v>
      </c>
    </row>
    <row r="73" spans="1:8" ht="40.5" customHeight="1" x14ac:dyDescent="0.25">
      <c r="A73" s="102"/>
      <c r="B73" s="35"/>
      <c r="C73" s="67" t="s">
        <v>48</v>
      </c>
      <c r="D73" s="68"/>
      <c r="F73" s="53" t="b">
        <f t="shared" si="7"/>
        <v>1</v>
      </c>
      <c r="H73" s="55">
        <f t="shared" si="6"/>
        <v>1</v>
      </c>
    </row>
    <row r="74" spans="1:8" ht="27" customHeight="1" x14ac:dyDescent="0.25">
      <c r="A74" s="102"/>
      <c r="B74" s="35"/>
      <c r="C74" s="67" t="s">
        <v>49</v>
      </c>
      <c r="D74" s="68"/>
      <c r="F74" s="53" t="b">
        <f t="shared" si="7"/>
        <v>1</v>
      </c>
      <c r="H74" s="55">
        <f t="shared" si="6"/>
        <v>1</v>
      </c>
    </row>
    <row r="75" spans="1:8" ht="54" customHeight="1" x14ac:dyDescent="0.25">
      <c r="A75" s="102"/>
      <c r="B75" s="35"/>
      <c r="C75" s="67" t="s">
        <v>50</v>
      </c>
      <c r="D75" s="68"/>
      <c r="F75" s="53" t="b">
        <f t="shared" si="7"/>
        <v>1</v>
      </c>
      <c r="H75" s="55">
        <f t="shared" si="6"/>
        <v>1</v>
      </c>
    </row>
    <row r="76" spans="1:8" ht="40.5" customHeight="1" x14ac:dyDescent="0.25">
      <c r="A76" s="102"/>
      <c r="B76" s="35"/>
      <c r="C76" s="67" t="s">
        <v>56</v>
      </c>
      <c r="D76" s="68"/>
      <c r="F76" s="53" t="b">
        <f t="shared" si="7"/>
        <v>1</v>
      </c>
      <c r="H76" s="55">
        <f t="shared" si="6"/>
        <v>1</v>
      </c>
    </row>
    <row r="77" spans="1:8" x14ac:dyDescent="0.25">
      <c r="A77" s="102"/>
      <c r="B77" s="35"/>
      <c r="C77" s="67" t="s">
        <v>51</v>
      </c>
      <c r="D77" s="68"/>
      <c r="F77" s="53" t="b">
        <f t="shared" si="7"/>
        <v>1</v>
      </c>
      <c r="H77" s="55">
        <f t="shared" si="6"/>
        <v>1</v>
      </c>
    </row>
    <row r="78" spans="1:8" ht="49.9" customHeight="1" x14ac:dyDescent="0.25">
      <c r="A78" s="102" t="s">
        <v>43</v>
      </c>
      <c r="B78" s="67"/>
      <c r="C78" s="113"/>
      <c r="D78" s="114"/>
      <c r="F78" s="53" t="b">
        <f>IF(OR(C78="Yes",C78="No",C78=""),TRUE,FALSE)</f>
        <v>1</v>
      </c>
      <c r="H78" s="55">
        <f>COUNTIF(C78,"")</f>
        <v>1</v>
      </c>
    </row>
    <row r="79" spans="1:8" ht="49.9" customHeight="1" thickBot="1" x14ac:dyDescent="0.3">
      <c r="A79" s="69" t="s">
        <v>127</v>
      </c>
      <c r="B79" s="70"/>
      <c r="C79" s="62"/>
      <c r="D79" s="63"/>
      <c r="F79" s="53" t="b">
        <f>IF(OR(C79="English",C79="The language(s) of the home Member State",C79="Any of the two options above at the clients' discretion (i.e. complaints may be filled either in English or in the language(s) of the home member state",C79="other",C79=""),TRUE,FALSE)</f>
        <v>1</v>
      </c>
      <c r="G79" s="53" t="b">
        <f>IF(AND(C78="No",C79=""),FALSE,TRUE)</f>
        <v>1</v>
      </c>
      <c r="H79" s="55">
        <f>COUNTIF(C79,"")</f>
        <v>1</v>
      </c>
    </row>
    <row r="81" spans="2:9" x14ac:dyDescent="0.25">
      <c r="B81" s="16" t="s">
        <v>88</v>
      </c>
      <c r="H81" s="55">
        <f>SUM(H6:H79)</f>
        <v>37</v>
      </c>
      <c r="I81" s="55">
        <f>SUM(I6:I79)</f>
        <v>28</v>
      </c>
    </row>
    <row r="82" spans="2:9" x14ac:dyDescent="0.25">
      <c r="B82" s="46" t="b">
        <f>IF(H82=65,TRUE,IF(OR(ISBLANK(B6),ISBLANK(B7),ISBLANK(B13),ISBLANK(B23),ISBLANK(B30),ISBLANK(B37),ISBLANK(B44),ISBLANK(C23),ISBLANK(C24),ISBLANK(C25),ISBLANK(C26),ISBLANK(C27),ISBLANK(C28),ISBLANK(C29),ISBLANK(C30),ISBLANK(C31),ISBLANK(C32),ISBLANK(C33),ISBLANK(C34),ISBLANK(C35),ISBLANK(C36),ISBLANK(C37),ISBLANK(C38),ISBLANK(C39),ISBLANK(C40),ISBLANK(C41),ISBLANK(C42),ISBLANK(C43),ISBLANK(C44),ISBLANK(C45),ISBLANK(C46),ISBLANK(C47),ISBLANK(C48),ISBLANK(C49),ISBLANK(C50),ISBLANK(C55),ISBLANK(C56),ISBLANK(C57),ISBLANK(C58),ISBLANK(C59),ISBLANK(C60),ISBLANK(C61),ISBLANK(C64),F3=FALSE,G3=FALSE),FALSE,TRUE))</f>
        <v>1</v>
      </c>
      <c r="H82" s="56">
        <f>H81+I81</f>
        <v>65</v>
      </c>
    </row>
  </sheetData>
  <sheetProtection algorithmName="SHA-512" hashValue="h0PpEPqYiLFAcGvTRkvjYbp9MoggCKgblpIHD8gFeTJDH49H/BSp5llujhHewIfujBZV15TUTeFwWCqM4x3Iiw==" saltValue="sh3LfbeikLF3DKjaDfO7mg==" spinCount="100000" sheet="1" objects="1" scenarios="1"/>
  <mergeCells count="65">
    <mergeCell ref="A78:B78"/>
    <mergeCell ref="C78:D78"/>
    <mergeCell ref="A79:B79"/>
    <mergeCell ref="C79:D79"/>
    <mergeCell ref="C69:D69"/>
    <mergeCell ref="C70:D70"/>
    <mergeCell ref="C71:D71"/>
    <mergeCell ref="A72:A77"/>
    <mergeCell ref="C72:D72"/>
    <mergeCell ref="C73:D73"/>
    <mergeCell ref="C74:D74"/>
    <mergeCell ref="C75:D75"/>
    <mergeCell ref="C76:D76"/>
    <mergeCell ref="C77:D77"/>
    <mergeCell ref="A65:A71"/>
    <mergeCell ref="C65:D65"/>
    <mergeCell ref="C66:D66"/>
    <mergeCell ref="C67:D67"/>
    <mergeCell ref="C68:D68"/>
    <mergeCell ref="A58:B58"/>
    <mergeCell ref="C58:D58"/>
    <mergeCell ref="A59:B59"/>
    <mergeCell ref="C59:D59"/>
    <mergeCell ref="A60:B60"/>
    <mergeCell ref="C60:D60"/>
    <mergeCell ref="A61:B61"/>
    <mergeCell ref="C61:D61"/>
    <mergeCell ref="A63:D63"/>
    <mergeCell ref="A64:B64"/>
    <mergeCell ref="C64:D64"/>
    <mergeCell ref="A55:B55"/>
    <mergeCell ref="C55:D55"/>
    <mergeCell ref="A56:B56"/>
    <mergeCell ref="C56:D56"/>
    <mergeCell ref="A57:B57"/>
    <mergeCell ref="C57:D57"/>
    <mergeCell ref="A53:B53"/>
    <mergeCell ref="C53:D54"/>
    <mergeCell ref="A54:B54"/>
    <mergeCell ref="A21:D21"/>
    <mergeCell ref="C22:D22"/>
    <mergeCell ref="A23:A29"/>
    <mergeCell ref="B23:B29"/>
    <mergeCell ref="A30:A36"/>
    <mergeCell ref="B30:B36"/>
    <mergeCell ref="A37:A43"/>
    <mergeCell ref="B37:B43"/>
    <mergeCell ref="A44:A50"/>
    <mergeCell ref="B44:B50"/>
    <mergeCell ref="A52:D52"/>
    <mergeCell ref="B13:D13"/>
    <mergeCell ref="A14:A19"/>
    <mergeCell ref="B14:D14"/>
    <mergeCell ref="B15:D15"/>
    <mergeCell ref="B16:D16"/>
    <mergeCell ref="B17:D17"/>
    <mergeCell ref="B18:D18"/>
    <mergeCell ref="B19:D19"/>
    <mergeCell ref="A1:D1"/>
    <mergeCell ref="A12:D12"/>
    <mergeCell ref="B3:D3"/>
    <mergeCell ref="A5:B5"/>
    <mergeCell ref="B6:D6"/>
    <mergeCell ref="B7:D7"/>
    <mergeCell ref="B8:D8"/>
  </mergeCells>
  <conditionalFormatting sqref="B82">
    <cfRule type="cellIs" dxfId="73" priority="1" operator="equal">
      <formula>TRUE</formula>
    </cfRule>
    <cfRule type="cellIs" dxfId="72" priority="2" operator="equal">
      <formula>"TRUE"</formula>
    </cfRule>
    <cfRule type="cellIs" dxfId="71" priority="3" operator="equal">
      <formula>"FALSE"</formula>
    </cfRule>
  </conditionalFormatting>
  <dataValidations count="8">
    <dataValidation type="whole" allowBlank="1" showInputMessage="1" showErrorMessage="1" sqref="B65:B77">
      <formula1>1</formula1>
      <formula2>3</formula2>
    </dataValidation>
    <dataValidation type="whole" operator="greaterThanOrEqual" allowBlank="1" showInputMessage="1" showErrorMessage="1" sqref="C64:D64">
      <formula1>0</formula1>
    </dataValidation>
    <dataValidation type="decimal" allowBlank="1" showInputMessage="1" showErrorMessage="1" sqref="B6:D6">
      <formula1>-9999999999999990000</formula1>
      <formula2>9999999999999990000</formula2>
    </dataValidation>
    <dataValidation type="list" allowBlank="1" showInputMessage="1" showErrorMessage="1" sqref="C23:C50">
      <formula1>"X, N/A"</formula1>
    </dataValidation>
    <dataValidation type="list" allowBlank="1" showInputMessage="1" showErrorMessage="1" sqref="C79">
      <formula1>"English, The language(s) of the home Member State, Any of the two options above at the clients' discretion (i.e. complaints may be filled either in English or in the language(s) of the home member state, other"</formula1>
    </dataValidation>
    <dataValidation type="list" allowBlank="1" showInputMessage="1" showErrorMessage="1" sqref="B14:D19">
      <formula1>"specific website, specific marketing material, use of the language of a host MS (if different from the one(s) from your home MS), telephone calls, tied agents in the host MS, roadshows"</formula1>
    </dataValidation>
    <dataValidation type="list" allowBlank="1" showInputMessage="1" showErrorMessage="1" sqref="B7:D8 B13:D13 C78">
      <formula1>"Yes, No"</formula1>
    </dataValidation>
    <dataValidation type="list" allowBlank="1" showInputMessage="1" showErrorMessage="1" sqref="B23 B44 B37 B30 C55:C61">
      <formula1>"&lt; 50, 50 - 300, 300 - 1000, 1000 - 5000, 5000 - 10000, &gt; 10000"</formula1>
    </dataValidation>
  </dataValidations>
  <pageMargins left="0.7" right="0.7" top="0.75" bottom="0.75" header="0.3" footer="0.3"/>
  <pageSetup paperSize="9" scale="71" fitToHeight="0" orientation="portrait" horizontalDpi="300" verticalDpi="300" r:id="rId1"/>
  <rowBreaks count="1" manualBreakCount="1">
    <brk id="51" max="3" man="1"/>
  </row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82"/>
  <sheetViews>
    <sheetView zoomScaleNormal="100" zoomScaleSheetLayoutView="100" workbookViewId="0">
      <selection sqref="A1:D1"/>
    </sheetView>
  </sheetViews>
  <sheetFormatPr defaultRowHeight="15" x14ac:dyDescent="0.25"/>
  <cols>
    <col min="1" max="1" width="48.7109375" style="4" customWidth="1"/>
    <col min="2" max="4" width="25.5703125" style="4" customWidth="1"/>
    <col min="5" max="10" width="9.140625" style="53"/>
    <col min="11" max="16384" width="9.140625" style="4"/>
  </cols>
  <sheetData>
    <row r="1" spans="1:8" ht="16.5" thickBot="1" x14ac:dyDescent="0.3">
      <c r="A1" s="58" t="s">
        <v>44</v>
      </c>
      <c r="B1" s="121"/>
      <c r="C1" s="121"/>
      <c r="D1" s="59"/>
    </row>
    <row r="2" spans="1:8" ht="15.75" thickBot="1" x14ac:dyDescent="0.3">
      <c r="A2" s="18"/>
      <c r="B2" s="18"/>
      <c r="C2" s="18"/>
      <c r="D2" s="18"/>
    </row>
    <row r="3" spans="1:8" ht="15.75" thickBot="1" x14ac:dyDescent="0.3">
      <c r="A3" s="19" t="s">
        <v>31</v>
      </c>
      <c r="B3" s="132" t="s">
        <v>82</v>
      </c>
      <c r="C3" s="133"/>
      <c r="D3" s="134"/>
      <c r="F3" s="54" t="b">
        <f>IF(ISNA(MATCH(FALSE,F5:F79,0)),TRUE,FALSE)</f>
        <v>0</v>
      </c>
      <c r="G3" s="54" t="b">
        <f>IF(ISNA(MATCH(FALSE,G5:G79,0)),TRUE,FALSE)</f>
        <v>0</v>
      </c>
    </row>
    <row r="4" spans="1:8" ht="15.75" thickBot="1" x14ac:dyDescent="0.3">
      <c r="A4" s="18"/>
      <c r="B4" s="18"/>
      <c r="C4" s="18"/>
      <c r="D4" s="18"/>
    </row>
    <row r="5" spans="1:8" ht="30" customHeight="1" thickBot="1" x14ac:dyDescent="0.3">
      <c r="A5" s="87" t="s">
        <v>32</v>
      </c>
      <c r="B5" s="88"/>
      <c r="C5" s="20"/>
      <c r="D5" s="21"/>
    </row>
    <row r="6" spans="1:8" ht="51.95" customHeight="1" x14ac:dyDescent="0.25">
      <c r="A6" s="22" t="s">
        <v>52</v>
      </c>
      <c r="B6" s="135"/>
      <c r="C6" s="136"/>
      <c r="D6" s="137"/>
      <c r="F6" s="53" t="b">
        <f>ISNUMBER(B6)</f>
        <v>0</v>
      </c>
      <c r="H6" s="55">
        <f>COUNTIF(B6,"")</f>
        <v>1</v>
      </c>
    </row>
    <row r="7" spans="1:8" ht="51.95" customHeight="1" x14ac:dyDescent="0.25">
      <c r="A7" s="23" t="s">
        <v>54</v>
      </c>
      <c r="B7" s="122"/>
      <c r="C7" s="123"/>
      <c r="D7" s="124"/>
      <c r="F7" s="53" t="b">
        <f>IF(OR(B7="Yes",B7="No"),TRUE,FALSE)</f>
        <v>0</v>
      </c>
      <c r="H7" s="55">
        <f>COUNTIF(B7,"")</f>
        <v>1</v>
      </c>
    </row>
    <row r="8" spans="1:8" ht="79.150000000000006" customHeight="1" thickBot="1" x14ac:dyDescent="0.3">
      <c r="A8" s="24" t="s">
        <v>124</v>
      </c>
      <c r="B8" s="125"/>
      <c r="C8" s="126"/>
      <c r="D8" s="127"/>
      <c r="F8" s="53" t="b">
        <f>IF(OR(B8="Yes",B8="No",B8=""),TRUE,FALSE)</f>
        <v>1</v>
      </c>
      <c r="G8" s="53" t="b">
        <f>IF(AND(B7="Yes",OR(B8="Yes",B8="No")),TRUE,IF(B7="No",TRUE,FALSE))</f>
        <v>0</v>
      </c>
      <c r="H8" s="55">
        <f>COUNTIF(B8,"")</f>
        <v>1</v>
      </c>
    </row>
    <row r="9" spans="1:8" x14ac:dyDescent="0.25">
      <c r="A9" s="25" t="s">
        <v>39</v>
      </c>
      <c r="B9" s="18"/>
      <c r="C9" s="18"/>
      <c r="D9" s="18"/>
    </row>
    <row r="10" spans="1:8" x14ac:dyDescent="0.25">
      <c r="A10" s="26" t="s">
        <v>55</v>
      </c>
      <c r="B10" s="18"/>
      <c r="C10" s="18"/>
      <c r="D10" s="18"/>
    </row>
    <row r="11" spans="1:8" ht="15.75" thickBot="1" x14ac:dyDescent="0.3">
      <c r="A11" s="18"/>
      <c r="B11" s="18"/>
      <c r="C11" s="18"/>
      <c r="D11" s="18"/>
    </row>
    <row r="12" spans="1:8" ht="30" customHeight="1" thickBot="1" x14ac:dyDescent="0.3">
      <c r="A12" s="128" t="s">
        <v>10</v>
      </c>
      <c r="B12" s="129"/>
      <c r="C12" s="130"/>
      <c r="D12" s="131"/>
    </row>
    <row r="13" spans="1:8" ht="85.5" x14ac:dyDescent="0.25">
      <c r="A13" s="37" t="s">
        <v>53</v>
      </c>
      <c r="B13" s="92"/>
      <c r="C13" s="93"/>
      <c r="D13" s="94"/>
      <c r="F13" s="53" t="b">
        <f>IF(OR(B13="Yes",B13="No"),TRUE,FALSE)</f>
        <v>0</v>
      </c>
      <c r="H13" s="55">
        <f>COUNTIF(B13,"")</f>
        <v>1</v>
      </c>
    </row>
    <row r="14" spans="1:8" ht="15" customHeight="1" x14ac:dyDescent="0.25">
      <c r="A14" s="102" t="s">
        <v>125</v>
      </c>
      <c r="B14" s="103"/>
      <c r="C14" s="104"/>
      <c r="D14" s="105"/>
      <c r="F14" s="53" t="b">
        <f>IF(OR(B14="specific website",B14="specific marketing material",B14="use of the language of a host MS (if different from the one(s) from your home MS)",B14="telephone calls",B14="tied agents in the host MS",B14="roadshows",B14=""),TRUE,FALSE)</f>
        <v>1</v>
      </c>
      <c r="H14" s="55">
        <f>COUNTIF(B14,"")</f>
        <v>1</v>
      </c>
    </row>
    <row r="15" spans="1:8" x14ac:dyDescent="0.25">
      <c r="A15" s="102"/>
      <c r="B15" s="103"/>
      <c r="C15" s="104"/>
      <c r="D15" s="105"/>
      <c r="F15" s="53" t="b">
        <f t="shared" ref="F15:F19" si="0">IF(OR(B15="specific website",B15="specific marketing material",B15="use of the language of a host MS (if different from the one(s) from your home MS)",B15="telephone calls",B15="tied agents in the host MS",B15="roadshows",B15=""),TRUE,FALSE)</f>
        <v>1</v>
      </c>
      <c r="H15" s="55">
        <f>COUNTIF(B15,"")</f>
        <v>1</v>
      </c>
    </row>
    <row r="16" spans="1:8" x14ac:dyDescent="0.25">
      <c r="A16" s="102"/>
      <c r="B16" s="103"/>
      <c r="C16" s="104"/>
      <c r="D16" s="105"/>
      <c r="F16" s="53" t="b">
        <f t="shared" si="0"/>
        <v>1</v>
      </c>
      <c r="H16" s="55">
        <f t="shared" ref="H16:H19" si="1">COUNTIF(B16,"")</f>
        <v>1</v>
      </c>
    </row>
    <row r="17" spans="1:9" x14ac:dyDescent="0.25">
      <c r="A17" s="102"/>
      <c r="B17" s="103"/>
      <c r="C17" s="104"/>
      <c r="D17" s="105"/>
      <c r="F17" s="53" t="b">
        <f t="shared" si="0"/>
        <v>1</v>
      </c>
      <c r="H17" s="55">
        <f t="shared" si="1"/>
        <v>1</v>
      </c>
    </row>
    <row r="18" spans="1:9" x14ac:dyDescent="0.25">
      <c r="A18" s="102"/>
      <c r="B18" s="103"/>
      <c r="C18" s="104"/>
      <c r="D18" s="105"/>
      <c r="F18" s="53" t="b">
        <f t="shared" si="0"/>
        <v>1</v>
      </c>
      <c r="H18" s="55">
        <f t="shared" si="1"/>
        <v>1</v>
      </c>
    </row>
    <row r="19" spans="1:9" ht="15.75" thickBot="1" x14ac:dyDescent="0.3">
      <c r="A19" s="69"/>
      <c r="B19" s="95"/>
      <c r="C19" s="96"/>
      <c r="D19" s="97"/>
      <c r="F19" s="53" t="b">
        <f t="shared" si="0"/>
        <v>1</v>
      </c>
      <c r="G19" s="53" t="b">
        <f>IF(AND(B13="Yes",B14="",B15="",B16="",B17="",B18="",B19=""),FALSE,TRUE)</f>
        <v>1</v>
      </c>
      <c r="H19" s="55">
        <f t="shared" si="1"/>
        <v>1</v>
      </c>
    </row>
    <row r="20" spans="1:9" ht="15.75" thickBot="1" x14ac:dyDescent="0.3">
      <c r="A20" s="18"/>
      <c r="B20" s="18"/>
      <c r="C20" s="18"/>
      <c r="D20" s="18"/>
    </row>
    <row r="21" spans="1:9" ht="27" customHeight="1" thickBot="1" x14ac:dyDescent="0.3">
      <c r="A21" s="87" t="s">
        <v>33</v>
      </c>
      <c r="B21" s="88"/>
      <c r="C21" s="89"/>
      <c r="D21" s="90"/>
    </row>
    <row r="22" spans="1:9" ht="27" customHeight="1" thickBot="1" x14ac:dyDescent="0.3">
      <c r="A22" s="28" t="s">
        <v>34</v>
      </c>
      <c r="B22" s="29" t="s">
        <v>45</v>
      </c>
      <c r="C22" s="99" t="s">
        <v>11</v>
      </c>
      <c r="D22" s="100"/>
    </row>
    <row r="23" spans="1:9" x14ac:dyDescent="0.25">
      <c r="A23" s="91" t="s">
        <v>12</v>
      </c>
      <c r="B23" s="101"/>
      <c r="C23" s="38"/>
      <c r="D23" s="30" t="s">
        <v>13</v>
      </c>
      <c r="F23" s="53" t="b">
        <f>IF(OR(B23="&lt; 50",B23="50 - 300",B23="300 - 1000",B23="1000 - 5000",B23="5000 - 10000",B23="&gt; 10000"),TRUE,FALSE)</f>
        <v>0</v>
      </c>
      <c r="G23" s="53" t="b">
        <f>IF(OR(C23="X",C23="N/A"),TRUE,FALSE)</f>
        <v>0</v>
      </c>
      <c r="H23" s="55">
        <f>COUNTIF(B23,"")</f>
        <v>1</v>
      </c>
      <c r="I23" s="55">
        <f>COUNTIF(C23,"")</f>
        <v>1</v>
      </c>
    </row>
    <row r="24" spans="1:9" x14ac:dyDescent="0.25">
      <c r="A24" s="86"/>
      <c r="B24" s="98"/>
      <c r="C24" s="39"/>
      <c r="D24" s="36" t="s">
        <v>14</v>
      </c>
      <c r="G24" s="53" t="b">
        <f t="shared" ref="G24:G50" si="2">IF(OR(C24="X",C24="N/A"),TRUE,FALSE)</f>
        <v>0</v>
      </c>
      <c r="I24" s="55">
        <f t="shared" ref="I24:I50" si="3">COUNTIF(C24,"")</f>
        <v>1</v>
      </c>
    </row>
    <row r="25" spans="1:9" x14ac:dyDescent="0.25">
      <c r="A25" s="86"/>
      <c r="B25" s="98"/>
      <c r="C25" s="39"/>
      <c r="D25" s="36" t="s">
        <v>15</v>
      </c>
      <c r="G25" s="53" t="b">
        <f t="shared" si="2"/>
        <v>0</v>
      </c>
      <c r="I25" s="55">
        <f t="shared" si="3"/>
        <v>1</v>
      </c>
    </row>
    <row r="26" spans="1:9" ht="14.25" customHeight="1" x14ac:dyDescent="0.25">
      <c r="A26" s="86"/>
      <c r="B26" s="98"/>
      <c r="C26" s="39"/>
      <c r="D26" s="36" t="s">
        <v>19</v>
      </c>
      <c r="G26" s="53" t="b">
        <f t="shared" si="2"/>
        <v>0</v>
      </c>
      <c r="I26" s="55">
        <f t="shared" si="3"/>
        <v>1</v>
      </c>
    </row>
    <row r="27" spans="1:9" x14ac:dyDescent="0.25">
      <c r="A27" s="86"/>
      <c r="B27" s="98"/>
      <c r="C27" s="39"/>
      <c r="D27" s="36" t="s">
        <v>16</v>
      </c>
      <c r="G27" s="53" t="b">
        <f t="shared" si="2"/>
        <v>0</v>
      </c>
      <c r="I27" s="55">
        <f>COUNTIF(C27,"")</f>
        <v>1</v>
      </c>
    </row>
    <row r="28" spans="1:9" x14ac:dyDescent="0.25">
      <c r="A28" s="86"/>
      <c r="B28" s="98"/>
      <c r="C28" s="39"/>
      <c r="D28" s="36" t="s">
        <v>17</v>
      </c>
      <c r="G28" s="53" t="b">
        <f t="shared" si="2"/>
        <v>0</v>
      </c>
      <c r="I28" s="55">
        <f t="shared" si="3"/>
        <v>1</v>
      </c>
    </row>
    <row r="29" spans="1:9" x14ac:dyDescent="0.25">
      <c r="A29" s="86"/>
      <c r="B29" s="98"/>
      <c r="C29" s="39"/>
      <c r="D29" s="36" t="s">
        <v>18</v>
      </c>
      <c r="G29" s="53" t="b">
        <f t="shared" si="2"/>
        <v>0</v>
      </c>
      <c r="I29" s="55">
        <f t="shared" si="3"/>
        <v>1</v>
      </c>
    </row>
    <row r="30" spans="1:9" x14ac:dyDescent="0.25">
      <c r="A30" s="85" t="s">
        <v>9</v>
      </c>
      <c r="B30" s="98"/>
      <c r="C30" s="39"/>
      <c r="D30" s="36" t="s">
        <v>13</v>
      </c>
      <c r="F30" s="53" t="b">
        <f>IF(OR(B30="&lt; 50",B30="50 - 300",B30="300 - 1000",B30="1000 - 5000",B30="5000 - 10000",B30="&gt; 10000"),TRUE,FALSE)</f>
        <v>0</v>
      </c>
      <c r="G30" s="53" t="b">
        <f t="shared" si="2"/>
        <v>0</v>
      </c>
      <c r="H30" s="55">
        <f>COUNTIF(B30,"")</f>
        <v>1</v>
      </c>
      <c r="I30" s="55">
        <f t="shared" si="3"/>
        <v>1</v>
      </c>
    </row>
    <row r="31" spans="1:9" x14ac:dyDescent="0.25">
      <c r="A31" s="86"/>
      <c r="B31" s="98"/>
      <c r="C31" s="39"/>
      <c r="D31" s="36" t="s">
        <v>14</v>
      </c>
      <c r="G31" s="53" t="b">
        <f t="shared" si="2"/>
        <v>0</v>
      </c>
      <c r="I31" s="55">
        <f t="shared" si="3"/>
        <v>1</v>
      </c>
    </row>
    <row r="32" spans="1:9" x14ac:dyDescent="0.25">
      <c r="A32" s="86"/>
      <c r="B32" s="98"/>
      <c r="C32" s="39"/>
      <c r="D32" s="36" t="s">
        <v>15</v>
      </c>
      <c r="G32" s="53" t="b">
        <f t="shared" si="2"/>
        <v>0</v>
      </c>
      <c r="I32" s="55">
        <f t="shared" si="3"/>
        <v>1</v>
      </c>
    </row>
    <row r="33" spans="1:9" ht="14.25" customHeight="1" x14ac:dyDescent="0.25">
      <c r="A33" s="86"/>
      <c r="B33" s="98"/>
      <c r="C33" s="39"/>
      <c r="D33" s="36" t="s">
        <v>19</v>
      </c>
      <c r="G33" s="53" t="b">
        <f t="shared" si="2"/>
        <v>0</v>
      </c>
      <c r="I33" s="55">
        <f t="shared" si="3"/>
        <v>1</v>
      </c>
    </row>
    <row r="34" spans="1:9" x14ac:dyDescent="0.25">
      <c r="A34" s="86"/>
      <c r="B34" s="98"/>
      <c r="C34" s="39"/>
      <c r="D34" s="36" t="s">
        <v>16</v>
      </c>
      <c r="G34" s="53" t="b">
        <f t="shared" si="2"/>
        <v>0</v>
      </c>
      <c r="I34" s="55">
        <f t="shared" si="3"/>
        <v>1</v>
      </c>
    </row>
    <row r="35" spans="1:9" x14ac:dyDescent="0.25">
      <c r="A35" s="86"/>
      <c r="B35" s="98"/>
      <c r="C35" s="39"/>
      <c r="D35" s="36" t="s">
        <v>17</v>
      </c>
      <c r="G35" s="53" t="b">
        <f t="shared" si="2"/>
        <v>0</v>
      </c>
      <c r="I35" s="55">
        <f>COUNTIF(C35,"")</f>
        <v>1</v>
      </c>
    </row>
    <row r="36" spans="1:9" x14ac:dyDescent="0.25">
      <c r="A36" s="86"/>
      <c r="B36" s="98"/>
      <c r="C36" s="39"/>
      <c r="D36" s="36" t="s">
        <v>18</v>
      </c>
      <c r="G36" s="53" t="b">
        <f t="shared" si="2"/>
        <v>0</v>
      </c>
      <c r="I36" s="55">
        <f t="shared" si="3"/>
        <v>1</v>
      </c>
    </row>
    <row r="37" spans="1:9" x14ac:dyDescent="0.25">
      <c r="A37" s="85" t="s">
        <v>8</v>
      </c>
      <c r="B37" s="98"/>
      <c r="C37" s="39"/>
      <c r="D37" s="36" t="s">
        <v>13</v>
      </c>
      <c r="F37" s="53" t="b">
        <f>IF(OR(B37="&lt; 50",B37="50 - 300",B37="300 - 1000",B37="1000 - 5000",B37="5000 - 10000",B37="&gt; 10000"),TRUE,FALSE)</f>
        <v>0</v>
      </c>
      <c r="G37" s="53" t="b">
        <f t="shared" si="2"/>
        <v>0</v>
      </c>
      <c r="H37" s="55">
        <f>COUNTIF(B37,"")</f>
        <v>1</v>
      </c>
      <c r="I37" s="55">
        <f t="shared" si="3"/>
        <v>1</v>
      </c>
    </row>
    <row r="38" spans="1:9" x14ac:dyDescent="0.25">
      <c r="A38" s="86"/>
      <c r="B38" s="98"/>
      <c r="C38" s="39"/>
      <c r="D38" s="36" t="s">
        <v>14</v>
      </c>
      <c r="G38" s="53" t="b">
        <f t="shared" si="2"/>
        <v>0</v>
      </c>
      <c r="I38" s="55">
        <f t="shared" si="3"/>
        <v>1</v>
      </c>
    </row>
    <row r="39" spans="1:9" x14ac:dyDescent="0.25">
      <c r="A39" s="86"/>
      <c r="B39" s="98"/>
      <c r="C39" s="39"/>
      <c r="D39" s="36" t="s">
        <v>15</v>
      </c>
      <c r="G39" s="53" t="b">
        <f t="shared" si="2"/>
        <v>0</v>
      </c>
      <c r="I39" s="55">
        <f t="shared" si="3"/>
        <v>1</v>
      </c>
    </row>
    <row r="40" spans="1:9" ht="14.25" customHeight="1" x14ac:dyDescent="0.25">
      <c r="A40" s="86"/>
      <c r="B40" s="98"/>
      <c r="C40" s="39"/>
      <c r="D40" s="36" t="s">
        <v>19</v>
      </c>
      <c r="G40" s="53" t="b">
        <f t="shared" si="2"/>
        <v>0</v>
      </c>
      <c r="I40" s="55">
        <f t="shared" si="3"/>
        <v>1</v>
      </c>
    </row>
    <row r="41" spans="1:9" x14ac:dyDescent="0.25">
      <c r="A41" s="86"/>
      <c r="B41" s="98"/>
      <c r="C41" s="39"/>
      <c r="D41" s="36" t="s">
        <v>16</v>
      </c>
      <c r="G41" s="53" t="b">
        <f t="shared" si="2"/>
        <v>0</v>
      </c>
      <c r="I41" s="55">
        <f>COUNTIF(C41,"")</f>
        <v>1</v>
      </c>
    </row>
    <row r="42" spans="1:9" x14ac:dyDescent="0.25">
      <c r="A42" s="86"/>
      <c r="B42" s="98"/>
      <c r="C42" s="39"/>
      <c r="D42" s="36" t="s">
        <v>17</v>
      </c>
      <c r="G42" s="53" t="b">
        <f t="shared" si="2"/>
        <v>0</v>
      </c>
      <c r="I42" s="55">
        <f t="shared" si="3"/>
        <v>1</v>
      </c>
    </row>
    <row r="43" spans="1:9" x14ac:dyDescent="0.25">
      <c r="A43" s="86"/>
      <c r="B43" s="98"/>
      <c r="C43" s="39"/>
      <c r="D43" s="36" t="s">
        <v>18</v>
      </c>
      <c r="G43" s="53" t="b">
        <f t="shared" si="2"/>
        <v>0</v>
      </c>
      <c r="I43" s="55">
        <f t="shared" si="3"/>
        <v>1</v>
      </c>
    </row>
    <row r="44" spans="1:9" x14ac:dyDescent="0.25">
      <c r="A44" s="85" t="s">
        <v>20</v>
      </c>
      <c r="B44" s="98"/>
      <c r="C44" s="39"/>
      <c r="D44" s="36" t="s">
        <v>13</v>
      </c>
      <c r="F44" s="53" t="b">
        <f>IF(OR(B44="&lt; 50",B44="50 - 300",B44="300 - 1000",B44="1000 - 5000",B44="5000 - 10000",B44="&gt; 10000"),TRUE,FALSE)</f>
        <v>0</v>
      </c>
      <c r="G44" s="53" t="b">
        <f t="shared" si="2"/>
        <v>0</v>
      </c>
      <c r="H44" s="55">
        <f>COUNTIF(B44,"")</f>
        <v>1</v>
      </c>
      <c r="I44" s="55">
        <f t="shared" si="3"/>
        <v>1</v>
      </c>
    </row>
    <row r="45" spans="1:9" x14ac:dyDescent="0.25">
      <c r="A45" s="86"/>
      <c r="B45" s="98"/>
      <c r="C45" s="39"/>
      <c r="D45" s="36" t="s">
        <v>14</v>
      </c>
      <c r="G45" s="53" t="b">
        <f t="shared" si="2"/>
        <v>0</v>
      </c>
      <c r="I45" s="55">
        <f t="shared" si="3"/>
        <v>1</v>
      </c>
    </row>
    <row r="46" spans="1:9" x14ac:dyDescent="0.25">
      <c r="A46" s="86"/>
      <c r="B46" s="98"/>
      <c r="C46" s="39"/>
      <c r="D46" s="36" t="s">
        <v>15</v>
      </c>
      <c r="G46" s="53" t="b">
        <f t="shared" si="2"/>
        <v>0</v>
      </c>
      <c r="I46" s="55">
        <f t="shared" si="3"/>
        <v>1</v>
      </c>
    </row>
    <row r="47" spans="1:9" ht="14.25" customHeight="1" x14ac:dyDescent="0.25">
      <c r="A47" s="86"/>
      <c r="B47" s="98"/>
      <c r="C47" s="39"/>
      <c r="D47" s="36" t="s">
        <v>19</v>
      </c>
      <c r="G47" s="53" t="b">
        <f t="shared" si="2"/>
        <v>0</v>
      </c>
      <c r="I47" s="55">
        <f t="shared" si="3"/>
        <v>1</v>
      </c>
    </row>
    <row r="48" spans="1:9" x14ac:dyDescent="0.25">
      <c r="A48" s="86"/>
      <c r="B48" s="98"/>
      <c r="C48" s="39"/>
      <c r="D48" s="36" t="s">
        <v>16</v>
      </c>
      <c r="G48" s="53" t="b">
        <f t="shared" si="2"/>
        <v>0</v>
      </c>
      <c r="I48" s="55">
        <f t="shared" si="3"/>
        <v>1</v>
      </c>
    </row>
    <row r="49" spans="1:9" x14ac:dyDescent="0.25">
      <c r="A49" s="86"/>
      <c r="B49" s="98"/>
      <c r="C49" s="39"/>
      <c r="D49" s="36" t="s">
        <v>17</v>
      </c>
      <c r="G49" s="53" t="b">
        <f t="shared" si="2"/>
        <v>0</v>
      </c>
      <c r="I49" s="55">
        <f t="shared" si="3"/>
        <v>1</v>
      </c>
    </row>
    <row r="50" spans="1:9" ht="15.75" thickBot="1" x14ac:dyDescent="0.3">
      <c r="A50" s="106"/>
      <c r="B50" s="77"/>
      <c r="C50" s="40"/>
      <c r="D50" s="32" t="s">
        <v>18</v>
      </c>
      <c r="G50" s="53" t="b">
        <f t="shared" si="2"/>
        <v>0</v>
      </c>
      <c r="I50" s="55">
        <f t="shared" si="3"/>
        <v>1</v>
      </c>
    </row>
    <row r="51" spans="1:9" ht="15.75" thickBot="1" x14ac:dyDescent="0.3">
      <c r="A51" s="33"/>
      <c r="B51" s="33"/>
      <c r="C51" s="18"/>
      <c r="D51" s="18"/>
    </row>
    <row r="52" spans="1:9" ht="27.75" customHeight="1" thickBot="1" x14ac:dyDescent="0.3">
      <c r="A52" s="109" t="s">
        <v>35</v>
      </c>
      <c r="B52" s="110"/>
      <c r="C52" s="110"/>
      <c r="D52" s="111"/>
    </row>
    <row r="53" spans="1:9" x14ac:dyDescent="0.25">
      <c r="A53" s="71" t="s">
        <v>36</v>
      </c>
      <c r="B53" s="72"/>
      <c r="C53" s="117" t="s">
        <v>46</v>
      </c>
      <c r="D53" s="118"/>
    </row>
    <row r="54" spans="1:9" ht="15.75" thickBot="1" x14ac:dyDescent="0.3">
      <c r="A54" s="73" t="s">
        <v>37</v>
      </c>
      <c r="B54" s="74"/>
      <c r="C54" s="119"/>
      <c r="D54" s="120"/>
    </row>
    <row r="55" spans="1:9" x14ac:dyDescent="0.25">
      <c r="A55" s="79" t="s">
        <v>21</v>
      </c>
      <c r="B55" s="80"/>
      <c r="C55" s="115"/>
      <c r="D55" s="116"/>
      <c r="F55" s="53" t="b">
        <f>IF(OR(C55="&lt; 50",C55="50 - 300",C55="300 - 1000",C55="1000 - 5000",C55="5000 - 10000",C55="&gt; 10000"),TRUE,FALSE)</f>
        <v>0</v>
      </c>
      <c r="H55" s="55">
        <f>COUNTIF(C55,"")</f>
        <v>1</v>
      </c>
    </row>
    <row r="56" spans="1:9" x14ac:dyDescent="0.25">
      <c r="A56" s="83" t="s">
        <v>22</v>
      </c>
      <c r="B56" s="84"/>
      <c r="C56" s="98"/>
      <c r="D56" s="112"/>
      <c r="F56" s="53" t="b">
        <f t="shared" ref="F56:F61" si="4">IF(OR(C56="&lt; 50",C56="50 - 300",C56="300 - 1000",C56="1000 - 5000",C56="5000 - 10000",C56="&gt; 10000"),TRUE,FALSE)</f>
        <v>0</v>
      </c>
      <c r="H56" s="55">
        <f t="shared" ref="H56:H60" si="5">COUNTIF(C56,"")</f>
        <v>1</v>
      </c>
    </row>
    <row r="57" spans="1:9" x14ac:dyDescent="0.25">
      <c r="A57" s="83" t="s">
        <v>23</v>
      </c>
      <c r="B57" s="84"/>
      <c r="C57" s="98"/>
      <c r="D57" s="112"/>
      <c r="F57" s="53" t="b">
        <f t="shared" si="4"/>
        <v>0</v>
      </c>
      <c r="H57" s="55">
        <f t="shared" si="5"/>
        <v>1</v>
      </c>
    </row>
    <row r="58" spans="1:9" x14ac:dyDescent="0.25">
      <c r="A58" s="83" t="s">
        <v>24</v>
      </c>
      <c r="B58" s="84"/>
      <c r="C58" s="98"/>
      <c r="D58" s="112"/>
      <c r="F58" s="53" t="b">
        <f t="shared" si="4"/>
        <v>0</v>
      </c>
      <c r="H58" s="55">
        <f t="shared" si="5"/>
        <v>1</v>
      </c>
    </row>
    <row r="59" spans="1:9" x14ac:dyDescent="0.25">
      <c r="A59" s="83" t="s">
        <v>25</v>
      </c>
      <c r="B59" s="84"/>
      <c r="C59" s="98"/>
      <c r="D59" s="112"/>
      <c r="F59" s="53" t="b">
        <f t="shared" si="4"/>
        <v>0</v>
      </c>
      <c r="H59" s="55">
        <f t="shared" si="5"/>
        <v>1</v>
      </c>
    </row>
    <row r="60" spans="1:9" x14ac:dyDescent="0.25">
      <c r="A60" s="83" t="s">
        <v>26</v>
      </c>
      <c r="B60" s="84"/>
      <c r="C60" s="98"/>
      <c r="D60" s="112"/>
      <c r="F60" s="53" t="b">
        <f t="shared" si="4"/>
        <v>0</v>
      </c>
      <c r="H60" s="55">
        <f t="shared" si="5"/>
        <v>1</v>
      </c>
    </row>
    <row r="61" spans="1:9" ht="15.75" thickBot="1" x14ac:dyDescent="0.3">
      <c r="A61" s="81" t="s">
        <v>27</v>
      </c>
      <c r="B61" s="82"/>
      <c r="C61" s="77"/>
      <c r="D61" s="78"/>
      <c r="F61" s="53" t="b">
        <f t="shared" si="4"/>
        <v>0</v>
      </c>
      <c r="H61" s="55">
        <f>COUNTIF(C61,"")</f>
        <v>1</v>
      </c>
    </row>
    <row r="62" spans="1:9" ht="15.75" thickBot="1" x14ac:dyDescent="0.3">
      <c r="A62" s="34"/>
      <c r="B62" s="34"/>
      <c r="C62" s="18"/>
      <c r="D62" s="18"/>
    </row>
    <row r="63" spans="1:9" ht="28.15" customHeight="1" thickBot="1" x14ac:dyDescent="0.3">
      <c r="A63" s="64" t="s">
        <v>38</v>
      </c>
      <c r="B63" s="65"/>
      <c r="C63" s="65"/>
      <c r="D63" s="66"/>
    </row>
    <row r="64" spans="1:9" ht="50.1" customHeight="1" x14ac:dyDescent="0.25">
      <c r="A64" s="107" t="s">
        <v>126</v>
      </c>
      <c r="B64" s="108"/>
      <c r="C64" s="75"/>
      <c r="D64" s="76"/>
      <c r="F64" s="53" t="b">
        <f>ISNUMBER(C64)</f>
        <v>0</v>
      </c>
      <c r="G64" s="53" t="b">
        <f>IF(AND(C64&gt;0,OR(B65=1,B66=1,B67=1,B68=1,B69=1,B70=1,B71=1),OR(B72=1,B73=1,B74=1,B75=1,B76=1,B77=1),OR(C78="Yes",C78="No")),TRUE,IF(C64=0,TRUE,FALSE))</f>
        <v>1</v>
      </c>
      <c r="H64" s="55">
        <f>COUNTIF(C64,"")</f>
        <v>1</v>
      </c>
    </row>
    <row r="65" spans="1:8" ht="14.25" customHeight="1" x14ac:dyDescent="0.25">
      <c r="A65" s="102" t="s">
        <v>41</v>
      </c>
      <c r="B65" s="35"/>
      <c r="C65" s="67" t="s">
        <v>13</v>
      </c>
      <c r="D65" s="68"/>
      <c r="F65" s="53" t="b">
        <f>IF(OR(B65="", B65=1,B65=2,B65=3),TRUE,FALSE)</f>
        <v>1</v>
      </c>
      <c r="H65" s="55">
        <f>COUNTIF(B65,"")</f>
        <v>1</v>
      </c>
    </row>
    <row r="66" spans="1:8" x14ac:dyDescent="0.25">
      <c r="A66" s="102"/>
      <c r="B66" s="35"/>
      <c r="C66" s="67" t="s">
        <v>14</v>
      </c>
      <c r="D66" s="68"/>
      <c r="F66" s="53" t="b">
        <f>IF(OR(B66="", B66=1,B66=2,B66=3),TRUE,FALSE)</f>
        <v>1</v>
      </c>
      <c r="H66" s="55">
        <f t="shared" ref="H66:H77" si="6">COUNTIF(B66,"")</f>
        <v>1</v>
      </c>
    </row>
    <row r="67" spans="1:8" x14ac:dyDescent="0.25">
      <c r="A67" s="102"/>
      <c r="B67" s="35"/>
      <c r="C67" s="67" t="s">
        <v>15</v>
      </c>
      <c r="D67" s="68"/>
      <c r="F67" s="53" t="b">
        <f t="shared" ref="F67:F77" si="7">IF(OR(B67="", B67=1,B67=2,B67=3),TRUE,FALSE)</f>
        <v>1</v>
      </c>
      <c r="H67" s="55">
        <f>COUNTIF(B67,"")</f>
        <v>1</v>
      </c>
    </row>
    <row r="68" spans="1:8" x14ac:dyDescent="0.25">
      <c r="A68" s="102"/>
      <c r="B68" s="35"/>
      <c r="C68" s="67" t="s">
        <v>19</v>
      </c>
      <c r="D68" s="68"/>
      <c r="F68" s="53" t="b">
        <f t="shared" si="7"/>
        <v>1</v>
      </c>
      <c r="H68" s="55">
        <f t="shared" si="6"/>
        <v>1</v>
      </c>
    </row>
    <row r="69" spans="1:8" x14ac:dyDescent="0.25">
      <c r="A69" s="102"/>
      <c r="B69" s="35"/>
      <c r="C69" s="67" t="s">
        <v>16</v>
      </c>
      <c r="D69" s="68"/>
      <c r="F69" s="53" t="b">
        <f t="shared" si="7"/>
        <v>1</v>
      </c>
      <c r="H69" s="55">
        <f t="shared" si="6"/>
        <v>1</v>
      </c>
    </row>
    <row r="70" spans="1:8" x14ac:dyDescent="0.25">
      <c r="A70" s="102"/>
      <c r="B70" s="35"/>
      <c r="C70" s="67" t="s">
        <v>17</v>
      </c>
      <c r="D70" s="68"/>
      <c r="F70" s="53" t="b">
        <f t="shared" si="7"/>
        <v>1</v>
      </c>
      <c r="H70" s="55">
        <f t="shared" si="6"/>
        <v>1</v>
      </c>
    </row>
    <row r="71" spans="1:8" x14ac:dyDescent="0.25">
      <c r="A71" s="102"/>
      <c r="B71" s="35"/>
      <c r="C71" s="67" t="s">
        <v>18</v>
      </c>
      <c r="D71" s="68"/>
      <c r="F71" s="53" t="b">
        <f t="shared" si="7"/>
        <v>1</v>
      </c>
      <c r="H71" s="55">
        <f t="shared" si="6"/>
        <v>1</v>
      </c>
    </row>
    <row r="72" spans="1:8" ht="27" customHeight="1" x14ac:dyDescent="0.25">
      <c r="A72" s="102" t="s">
        <v>42</v>
      </c>
      <c r="B72" s="35"/>
      <c r="C72" s="67" t="s">
        <v>47</v>
      </c>
      <c r="D72" s="68"/>
      <c r="F72" s="53" t="b">
        <f t="shared" si="7"/>
        <v>1</v>
      </c>
      <c r="H72" s="55">
        <f t="shared" si="6"/>
        <v>1</v>
      </c>
    </row>
    <row r="73" spans="1:8" ht="40.5" customHeight="1" x14ac:dyDescent="0.25">
      <c r="A73" s="102"/>
      <c r="B73" s="35"/>
      <c r="C73" s="67" t="s">
        <v>48</v>
      </c>
      <c r="D73" s="68"/>
      <c r="F73" s="53" t="b">
        <f t="shared" si="7"/>
        <v>1</v>
      </c>
      <c r="H73" s="55">
        <f t="shared" si="6"/>
        <v>1</v>
      </c>
    </row>
    <row r="74" spans="1:8" ht="27" customHeight="1" x14ac:dyDescent="0.25">
      <c r="A74" s="102"/>
      <c r="B74" s="35"/>
      <c r="C74" s="67" t="s">
        <v>49</v>
      </c>
      <c r="D74" s="68"/>
      <c r="F74" s="53" t="b">
        <f t="shared" si="7"/>
        <v>1</v>
      </c>
      <c r="H74" s="55">
        <f t="shared" si="6"/>
        <v>1</v>
      </c>
    </row>
    <row r="75" spans="1:8" ht="54" customHeight="1" x14ac:dyDescent="0.25">
      <c r="A75" s="102"/>
      <c r="B75" s="35"/>
      <c r="C75" s="67" t="s">
        <v>50</v>
      </c>
      <c r="D75" s="68"/>
      <c r="F75" s="53" t="b">
        <f t="shared" si="7"/>
        <v>1</v>
      </c>
      <c r="H75" s="55">
        <f t="shared" si="6"/>
        <v>1</v>
      </c>
    </row>
    <row r="76" spans="1:8" ht="40.5" customHeight="1" x14ac:dyDescent="0.25">
      <c r="A76" s="102"/>
      <c r="B76" s="35"/>
      <c r="C76" s="67" t="s">
        <v>56</v>
      </c>
      <c r="D76" s="68"/>
      <c r="F76" s="53" t="b">
        <f t="shared" si="7"/>
        <v>1</v>
      </c>
      <c r="H76" s="55">
        <f t="shared" si="6"/>
        <v>1</v>
      </c>
    </row>
    <row r="77" spans="1:8" x14ac:dyDescent="0.25">
      <c r="A77" s="102"/>
      <c r="B77" s="35"/>
      <c r="C77" s="67" t="s">
        <v>51</v>
      </c>
      <c r="D77" s="68"/>
      <c r="F77" s="53" t="b">
        <f t="shared" si="7"/>
        <v>1</v>
      </c>
      <c r="H77" s="55">
        <f t="shared" si="6"/>
        <v>1</v>
      </c>
    </row>
    <row r="78" spans="1:8" ht="49.9" customHeight="1" x14ac:dyDescent="0.25">
      <c r="A78" s="102" t="s">
        <v>43</v>
      </c>
      <c r="B78" s="67"/>
      <c r="C78" s="113"/>
      <c r="D78" s="114"/>
      <c r="F78" s="53" t="b">
        <f>IF(OR(C78="Yes",C78="No",C78=""),TRUE,FALSE)</f>
        <v>1</v>
      </c>
      <c r="H78" s="55">
        <f>COUNTIF(C78,"")</f>
        <v>1</v>
      </c>
    </row>
    <row r="79" spans="1:8" ht="49.9" customHeight="1" thickBot="1" x14ac:dyDescent="0.3">
      <c r="A79" s="69" t="s">
        <v>127</v>
      </c>
      <c r="B79" s="70"/>
      <c r="C79" s="62"/>
      <c r="D79" s="63"/>
      <c r="F79" s="53" t="b">
        <f>IF(OR(C79="English",C79="The language(s) of the home Member State",C79="Any of the two options above at the clients' discretion (i.e. complaints may be filled either in English or in the language(s) of the home member state",C79="other",C79=""),TRUE,FALSE)</f>
        <v>1</v>
      </c>
      <c r="G79" s="53" t="b">
        <f>IF(AND(C78="No",C79=""),FALSE,TRUE)</f>
        <v>1</v>
      </c>
      <c r="H79" s="55">
        <f>COUNTIF(C79,"")</f>
        <v>1</v>
      </c>
    </row>
    <row r="81" spans="2:9" x14ac:dyDescent="0.25">
      <c r="B81" s="16" t="s">
        <v>88</v>
      </c>
      <c r="H81" s="55">
        <f>SUM(H6:H79)</f>
        <v>37</v>
      </c>
      <c r="I81" s="55">
        <f>SUM(I6:I79)</f>
        <v>28</v>
      </c>
    </row>
    <row r="82" spans="2:9" x14ac:dyDescent="0.25">
      <c r="B82" s="46" t="b">
        <f>IF(H82=65,TRUE,IF(OR(ISBLANK(B6),ISBLANK(B7),ISBLANK(B13),ISBLANK(B23),ISBLANK(B30),ISBLANK(B37),ISBLANK(B44),ISBLANK(C23),ISBLANK(C24),ISBLANK(C25),ISBLANK(C26),ISBLANK(C27),ISBLANK(C28),ISBLANK(C29),ISBLANK(C30),ISBLANK(C31),ISBLANK(C32),ISBLANK(C33),ISBLANK(C34),ISBLANK(C35),ISBLANK(C36),ISBLANK(C37),ISBLANK(C38),ISBLANK(C39),ISBLANK(C40),ISBLANK(C41),ISBLANK(C42),ISBLANK(C43),ISBLANK(C44),ISBLANK(C45),ISBLANK(C46),ISBLANK(C47),ISBLANK(C48),ISBLANK(C49),ISBLANK(C50),ISBLANK(C55),ISBLANK(C56),ISBLANK(C57),ISBLANK(C58),ISBLANK(C59),ISBLANK(C60),ISBLANK(C61),ISBLANK(C64),F3=FALSE,G3=FALSE),FALSE,TRUE))</f>
        <v>1</v>
      </c>
      <c r="H82" s="56">
        <f>H81+I81</f>
        <v>65</v>
      </c>
    </row>
  </sheetData>
  <sheetProtection algorithmName="SHA-512" hashValue="G8Qo0r3Yaa6pBz7nBnw0jB98ptvByG9L2H14zX6wPugTx6+LXvb+Kinc1T5LHpLxH+I924KvGvD8YAOvch6xRA==" saltValue="ym7sXrQE/+F9MqVuGRVzlQ==" spinCount="100000" sheet="1" objects="1" scenarios="1"/>
  <mergeCells count="65">
    <mergeCell ref="A12:D12"/>
    <mergeCell ref="B3:D3"/>
    <mergeCell ref="A5:B5"/>
    <mergeCell ref="B6:D6"/>
    <mergeCell ref="B7:D7"/>
    <mergeCell ref="B8:D8"/>
    <mergeCell ref="B13:D13"/>
    <mergeCell ref="A14:A19"/>
    <mergeCell ref="B14:D14"/>
    <mergeCell ref="B15:D15"/>
    <mergeCell ref="B16:D16"/>
    <mergeCell ref="B17:D17"/>
    <mergeCell ref="B18:D18"/>
    <mergeCell ref="B19:D19"/>
    <mergeCell ref="A53:B53"/>
    <mergeCell ref="C53:D54"/>
    <mergeCell ref="A54:B54"/>
    <mergeCell ref="A21:D21"/>
    <mergeCell ref="C22:D22"/>
    <mergeCell ref="A23:A29"/>
    <mergeCell ref="B23:B29"/>
    <mergeCell ref="A30:A36"/>
    <mergeCell ref="B30:B36"/>
    <mergeCell ref="A37:A43"/>
    <mergeCell ref="B37:B43"/>
    <mergeCell ref="A44:A50"/>
    <mergeCell ref="B44:B50"/>
    <mergeCell ref="A52:D52"/>
    <mergeCell ref="A55:B55"/>
    <mergeCell ref="C55:D55"/>
    <mergeCell ref="A56:B56"/>
    <mergeCell ref="C56:D56"/>
    <mergeCell ref="A57:B57"/>
    <mergeCell ref="C57:D57"/>
    <mergeCell ref="C65:D65"/>
    <mergeCell ref="C66:D66"/>
    <mergeCell ref="C67:D67"/>
    <mergeCell ref="C68:D68"/>
    <mergeCell ref="A58:B58"/>
    <mergeCell ref="C58:D58"/>
    <mergeCell ref="A59:B59"/>
    <mergeCell ref="C59:D59"/>
    <mergeCell ref="A60:B60"/>
    <mergeCell ref="C60:D60"/>
    <mergeCell ref="A61:B61"/>
    <mergeCell ref="C61:D61"/>
    <mergeCell ref="A63:D63"/>
    <mergeCell ref="A64:B64"/>
    <mergeCell ref="C64:D64"/>
    <mergeCell ref="A1:D1"/>
    <mergeCell ref="A78:B78"/>
    <mergeCell ref="C78:D78"/>
    <mergeCell ref="A79:B79"/>
    <mergeCell ref="C79:D79"/>
    <mergeCell ref="C69:D69"/>
    <mergeCell ref="C70:D70"/>
    <mergeCell ref="C71:D71"/>
    <mergeCell ref="A72:A77"/>
    <mergeCell ref="C72:D72"/>
    <mergeCell ref="C73:D73"/>
    <mergeCell ref="C74:D74"/>
    <mergeCell ref="C75:D75"/>
    <mergeCell ref="C76:D76"/>
    <mergeCell ref="C77:D77"/>
    <mergeCell ref="A65:A71"/>
  </mergeCells>
  <conditionalFormatting sqref="B82">
    <cfRule type="cellIs" dxfId="70" priority="1" operator="equal">
      <formula>TRUE</formula>
    </cfRule>
    <cfRule type="cellIs" dxfId="69" priority="2" operator="equal">
      <formula>"TRUE"</formula>
    </cfRule>
    <cfRule type="cellIs" dxfId="68" priority="3" operator="equal">
      <formula>"FALSE"</formula>
    </cfRule>
  </conditionalFormatting>
  <dataValidations count="8">
    <dataValidation type="list" allowBlank="1" showInputMessage="1" showErrorMessage="1" sqref="B23 B44 B37 B30 C55:C61">
      <formula1>"&lt; 50, 50 - 300, 300 - 1000, 1000 - 5000, 5000 - 10000, &gt; 10000"</formula1>
    </dataValidation>
    <dataValidation type="list" allowBlank="1" showInputMessage="1" showErrorMessage="1" sqref="B7:D8 B13:D13 C78">
      <formula1>"Yes, No"</formula1>
    </dataValidation>
    <dataValidation type="list" allowBlank="1" showInputMessage="1" showErrorMessage="1" sqref="B14:D19">
      <formula1>"specific website, specific marketing material, use of the language of a host MS (if different from the one(s) from your home MS), telephone calls, tied agents in the host MS, roadshows"</formula1>
    </dataValidation>
    <dataValidation type="list" allowBlank="1" showInputMessage="1" showErrorMessage="1" sqref="C79">
      <formula1>"English, The language(s) of the home Member State, Any of the two options above at the clients' discretion (i.e. complaints may be filled either in English or in the language(s) of the home member state, other"</formula1>
    </dataValidation>
    <dataValidation type="list" allowBlank="1" showInputMessage="1" showErrorMessage="1" sqref="C23:C50">
      <formula1>"X, N/A"</formula1>
    </dataValidation>
    <dataValidation type="decimal" allowBlank="1" showInputMessage="1" showErrorMessage="1" sqref="B6:D6">
      <formula1>-9999999999999990000</formula1>
      <formula2>9999999999999990000</formula2>
    </dataValidation>
    <dataValidation type="whole" operator="greaterThanOrEqual" allowBlank="1" showInputMessage="1" showErrorMessage="1" sqref="C64:D64">
      <formula1>0</formula1>
    </dataValidation>
    <dataValidation type="whole" allowBlank="1" showInputMessage="1" showErrorMessage="1" sqref="B65:B77">
      <formula1>1</formula1>
      <formula2>3</formula2>
    </dataValidation>
  </dataValidations>
  <pageMargins left="0.7" right="0.7" top="0.75" bottom="0.75" header="0.3" footer="0.3"/>
  <pageSetup paperSize="9" scale="71" fitToHeight="0" orientation="portrait" horizontalDpi="300" verticalDpi="300" r:id="rId1"/>
  <rowBreaks count="1" manualBreakCount="1">
    <brk id="51" max="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82"/>
  <sheetViews>
    <sheetView zoomScaleNormal="100" zoomScaleSheetLayoutView="100" workbookViewId="0">
      <selection sqref="A1:D1"/>
    </sheetView>
  </sheetViews>
  <sheetFormatPr defaultRowHeight="15" x14ac:dyDescent="0.25"/>
  <cols>
    <col min="1" max="1" width="48.7109375" style="4" customWidth="1"/>
    <col min="2" max="4" width="25.5703125" style="4" customWidth="1"/>
    <col min="5" max="10" width="9.140625" style="53"/>
    <col min="11" max="16384" width="9.140625" style="4"/>
  </cols>
  <sheetData>
    <row r="1" spans="1:8" ht="16.5" thickBot="1" x14ac:dyDescent="0.3">
      <c r="A1" s="58" t="s">
        <v>44</v>
      </c>
      <c r="B1" s="121"/>
      <c r="C1" s="121"/>
      <c r="D1" s="59"/>
    </row>
    <row r="2" spans="1:8" ht="15.75" thickBot="1" x14ac:dyDescent="0.3">
      <c r="A2" s="18"/>
      <c r="B2" s="18"/>
      <c r="C2" s="18"/>
      <c r="D2" s="18"/>
    </row>
    <row r="3" spans="1:8" ht="15.75" thickBot="1" x14ac:dyDescent="0.3">
      <c r="A3" s="19" t="s">
        <v>31</v>
      </c>
      <c r="B3" s="132" t="s">
        <v>40</v>
      </c>
      <c r="C3" s="133"/>
      <c r="D3" s="134"/>
      <c r="F3" s="54" t="b">
        <f>IF(ISNA(MATCH(FALSE,F5:F79,0)),TRUE,FALSE)</f>
        <v>0</v>
      </c>
      <c r="G3" s="54" t="b">
        <f>IF(ISNA(MATCH(FALSE,G5:G79,0)),TRUE,FALSE)</f>
        <v>0</v>
      </c>
    </row>
    <row r="4" spans="1:8" ht="15.75" thickBot="1" x14ac:dyDescent="0.3">
      <c r="A4" s="18"/>
      <c r="B4" s="18"/>
      <c r="C4" s="18"/>
      <c r="D4" s="18"/>
    </row>
    <row r="5" spans="1:8" ht="30" customHeight="1" thickBot="1" x14ac:dyDescent="0.3">
      <c r="A5" s="87" t="s">
        <v>32</v>
      </c>
      <c r="B5" s="88"/>
      <c r="C5" s="20"/>
      <c r="D5" s="21"/>
    </row>
    <row r="6" spans="1:8" ht="51.95" customHeight="1" x14ac:dyDescent="0.25">
      <c r="A6" s="22" t="s">
        <v>52</v>
      </c>
      <c r="B6" s="135"/>
      <c r="C6" s="136"/>
      <c r="D6" s="137"/>
      <c r="F6" s="53" t="b">
        <f>ISNUMBER(B6)</f>
        <v>0</v>
      </c>
      <c r="H6" s="55">
        <f>COUNTIF(B6,"")</f>
        <v>1</v>
      </c>
    </row>
    <row r="7" spans="1:8" ht="51.95" customHeight="1" x14ac:dyDescent="0.25">
      <c r="A7" s="23" t="s">
        <v>54</v>
      </c>
      <c r="B7" s="122"/>
      <c r="C7" s="123"/>
      <c r="D7" s="124"/>
      <c r="F7" s="53" t="b">
        <f>IF(OR(B7="Yes",B7="No"),TRUE,FALSE)</f>
        <v>0</v>
      </c>
      <c r="H7" s="55">
        <f>COUNTIF(B7,"")</f>
        <v>1</v>
      </c>
    </row>
    <row r="8" spans="1:8" ht="79.150000000000006" customHeight="1" thickBot="1" x14ac:dyDescent="0.3">
      <c r="A8" s="24" t="s">
        <v>124</v>
      </c>
      <c r="B8" s="125"/>
      <c r="C8" s="126"/>
      <c r="D8" s="127"/>
      <c r="F8" s="53" t="b">
        <f>IF(OR(B8="Yes",B8="No",B8=""),TRUE,FALSE)</f>
        <v>1</v>
      </c>
      <c r="G8" s="53" t="b">
        <f>IF(AND(B7="Yes",OR(B8="Yes",B8="No")),TRUE,IF(B7="No",TRUE,FALSE))</f>
        <v>0</v>
      </c>
      <c r="H8" s="55">
        <f>COUNTIF(B8,"")</f>
        <v>1</v>
      </c>
    </row>
    <row r="9" spans="1:8" x14ac:dyDescent="0.25">
      <c r="A9" s="25" t="s">
        <v>39</v>
      </c>
      <c r="B9" s="18"/>
      <c r="C9" s="18"/>
      <c r="D9" s="18"/>
    </row>
    <row r="10" spans="1:8" x14ac:dyDescent="0.25">
      <c r="A10" s="26" t="s">
        <v>55</v>
      </c>
      <c r="B10" s="18"/>
      <c r="C10" s="18"/>
      <c r="D10" s="18"/>
    </row>
    <row r="11" spans="1:8" ht="15.75" thickBot="1" x14ac:dyDescent="0.3">
      <c r="A11" s="18"/>
      <c r="B11" s="18"/>
      <c r="C11" s="18"/>
      <c r="D11" s="18"/>
    </row>
    <row r="12" spans="1:8" ht="30" customHeight="1" thickBot="1" x14ac:dyDescent="0.3">
      <c r="A12" s="128" t="s">
        <v>10</v>
      </c>
      <c r="B12" s="129"/>
      <c r="C12" s="130"/>
      <c r="D12" s="131"/>
    </row>
    <row r="13" spans="1:8" ht="85.5" x14ac:dyDescent="0.25">
      <c r="A13" s="27" t="s">
        <v>53</v>
      </c>
      <c r="B13" s="92"/>
      <c r="C13" s="93"/>
      <c r="D13" s="94"/>
      <c r="F13" s="53" t="b">
        <f>IF(OR(B13="Yes",B13="No"),TRUE,FALSE)</f>
        <v>0</v>
      </c>
      <c r="H13" s="55">
        <f>COUNTIF(B13,"")</f>
        <v>1</v>
      </c>
    </row>
    <row r="14" spans="1:8" x14ac:dyDescent="0.25">
      <c r="A14" s="102" t="s">
        <v>125</v>
      </c>
      <c r="B14" s="103"/>
      <c r="C14" s="104"/>
      <c r="D14" s="105"/>
      <c r="F14" s="53" t="b">
        <f>IF(OR(B14="specific website",B14="specific marketing material",B14="use of the language of a host MS (if different from the one(s) from your home MS)",B14="telephone calls",B14="tied agents in the host MS",B14="roadshows",B14=""),TRUE,FALSE)</f>
        <v>1</v>
      </c>
      <c r="H14" s="55">
        <f>COUNTIF(B14,"")</f>
        <v>1</v>
      </c>
    </row>
    <row r="15" spans="1:8" x14ac:dyDescent="0.25">
      <c r="A15" s="102"/>
      <c r="B15" s="103"/>
      <c r="C15" s="104"/>
      <c r="D15" s="105"/>
      <c r="F15" s="53" t="b">
        <f t="shared" ref="F15:F19" si="0">IF(OR(B15="specific website",B15="specific marketing material",B15="use of the language of a host MS (if different from the one(s) from your home MS)",B15="telephone calls",B15="tied agents in the host MS",B15="roadshows",B15=""),TRUE,FALSE)</f>
        <v>1</v>
      </c>
      <c r="H15" s="55">
        <f>COUNTIF(B15,"")</f>
        <v>1</v>
      </c>
    </row>
    <row r="16" spans="1:8" x14ac:dyDescent="0.25">
      <c r="A16" s="102"/>
      <c r="B16" s="103"/>
      <c r="C16" s="104"/>
      <c r="D16" s="105"/>
      <c r="F16" s="53" t="b">
        <f t="shared" si="0"/>
        <v>1</v>
      </c>
      <c r="H16" s="55">
        <f t="shared" ref="H16:H19" si="1">COUNTIF(B16,"")</f>
        <v>1</v>
      </c>
    </row>
    <row r="17" spans="1:9" x14ac:dyDescent="0.25">
      <c r="A17" s="102"/>
      <c r="B17" s="103"/>
      <c r="C17" s="104"/>
      <c r="D17" s="105"/>
      <c r="F17" s="53" t="b">
        <f t="shared" si="0"/>
        <v>1</v>
      </c>
      <c r="H17" s="55">
        <f t="shared" si="1"/>
        <v>1</v>
      </c>
    </row>
    <row r="18" spans="1:9" x14ac:dyDescent="0.25">
      <c r="A18" s="102"/>
      <c r="B18" s="103"/>
      <c r="C18" s="104"/>
      <c r="D18" s="105"/>
      <c r="F18" s="53" t="b">
        <f t="shared" si="0"/>
        <v>1</v>
      </c>
      <c r="H18" s="55">
        <f t="shared" si="1"/>
        <v>1</v>
      </c>
    </row>
    <row r="19" spans="1:9" ht="15.75" thickBot="1" x14ac:dyDescent="0.3">
      <c r="A19" s="69"/>
      <c r="B19" s="95"/>
      <c r="C19" s="96"/>
      <c r="D19" s="97"/>
      <c r="F19" s="53" t="b">
        <f t="shared" si="0"/>
        <v>1</v>
      </c>
      <c r="G19" s="53" t="b">
        <f>IF(AND(B13="Yes",B14="",B15="",B16="",B17="",B18="",B19=""),FALSE,TRUE)</f>
        <v>1</v>
      </c>
      <c r="H19" s="55">
        <f t="shared" si="1"/>
        <v>1</v>
      </c>
    </row>
    <row r="20" spans="1:9" ht="15.75" thickBot="1" x14ac:dyDescent="0.3">
      <c r="A20" s="18"/>
      <c r="B20" s="18"/>
      <c r="C20" s="18"/>
      <c r="D20" s="18"/>
    </row>
    <row r="21" spans="1:9" ht="27" customHeight="1" thickBot="1" x14ac:dyDescent="0.3">
      <c r="A21" s="87" t="s">
        <v>33</v>
      </c>
      <c r="B21" s="88"/>
      <c r="C21" s="89"/>
      <c r="D21" s="90"/>
    </row>
    <row r="22" spans="1:9" ht="27" customHeight="1" thickBot="1" x14ac:dyDescent="0.3">
      <c r="A22" s="28" t="s">
        <v>34</v>
      </c>
      <c r="B22" s="29" t="s">
        <v>45</v>
      </c>
      <c r="C22" s="99" t="s">
        <v>11</v>
      </c>
      <c r="D22" s="100"/>
    </row>
    <row r="23" spans="1:9" x14ac:dyDescent="0.25">
      <c r="A23" s="91" t="s">
        <v>12</v>
      </c>
      <c r="B23" s="101"/>
      <c r="C23" s="38"/>
      <c r="D23" s="30" t="s">
        <v>13</v>
      </c>
      <c r="F23" s="53" t="b">
        <f>IF(OR(B23="&lt; 50",B23="50 - 300",B23="300 - 1000",B23="1000 - 5000",B23="5000 - 10000",B23="&gt; 10000"),TRUE,FALSE)</f>
        <v>0</v>
      </c>
      <c r="G23" s="53" t="b">
        <f>IF(OR(C23="X",C23="N/A"),TRUE,FALSE)</f>
        <v>0</v>
      </c>
      <c r="H23" s="55">
        <f>COUNTIF(B23,"")</f>
        <v>1</v>
      </c>
      <c r="I23" s="55">
        <f>COUNTIF(C23,"")</f>
        <v>1</v>
      </c>
    </row>
    <row r="24" spans="1:9" x14ac:dyDescent="0.25">
      <c r="A24" s="86"/>
      <c r="B24" s="98"/>
      <c r="C24" s="39"/>
      <c r="D24" s="31" t="s">
        <v>14</v>
      </c>
      <c r="G24" s="53" t="b">
        <f t="shared" ref="G24:G50" si="2">IF(OR(C24="X",C24="N/A"),TRUE,FALSE)</f>
        <v>0</v>
      </c>
      <c r="I24" s="55">
        <f t="shared" ref="I24:I50" si="3">COUNTIF(C24,"")</f>
        <v>1</v>
      </c>
    </row>
    <row r="25" spans="1:9" x14ac:dyDescent="0.25">
      <c r="A25" s="86"/>
      <c r="B25" s="98"/>
      <c r="C25" s="39"/>
      <c r="D25" s="31" t="s">
        <v>15</v>
      </c>
      <c r="G25" s="53" t="b">
        <f t="shared" si="2"/>
        <v>0</v>
      </c>
      <c r="I25" s="55">
        <f t="shared" si="3"/>
        <v>1</v>
      </c>
    </row>
    <row r="26" spans="1:9" ht="14.25" customHeight="1" x14ac:dyDescent="0.25">
      <c r="A26" s="86"/>
      <c r="B26" s="98"/>
      <c r="C26" s="39"/>
      <c r="D26" s="31" t="s">
        <v>19</v>
      </c>
      <c r="G26" s="53" t="b">
        <f t="shared" si="2"/>
        <v>0</v>
      </c>
      <c r="I26" s="55">
        <f t="shared" si="3"/>
        <v>1</v>
      </c>
    </row>
    <row r="27" spans="1:9" x14ac:dyDescent="0.25">
      <c r="A27" s="86"/>
      <c r="B27" s="98"/>
      <c r="C27" s="39"/>
      <c r="D27" s="31" t="s">
        <v>16</v>
      </c>
      <c r="G27" s="53" t="b">
        <f t="shared" si="2"/>
        <v>0</v>
      </c>
      <c r="I27" s="55">
        <f>COUNTIF(C27,"")</f>
        <v>1</v>
      </c>
    </row>
    <row r="28" spans="1:9" x14ac:dyDescent="0.25">
      <c r="A28" s="86"/>
      <c r="B28" s="98"/>
      <c r="C28" s="39"/>
      <c r="D28" s="31" t="s">
        <v>17</v>
      </c>
      <c r="G28" s="53" t="b">
        <f t="shared" si="2"/>
        <v>0</v>
      </c>
      <c r="I28" s="55">
        <f t="shared" si="3"/>
        <v>1</v>
      </c>
    </row>
    <row r="29" spans="1:9" x14ac:dyDescent="0.25">
      <c r="A29" s="86"/>
      <c r="B29" s="98"/>
      <c r="C29" s="39"/>
      <c r="D29" s="31" t="s">
        <v>18</v>
      </c>
      <c r="G29" s="53" t="b">
        <f t="shared" si="2"/>
        <v>0</v>
      </c>
      <c r="I29" s="55">
        <f t="shared" si="3"/>
        <v>1</v>
      </c>
    </row>
    <row r="30" spans="1:9" x14ac:dyDescent="0.25">
      <c r="A30" s="85" t="s">
        <v>9</v>
      </c>
      <c r="B30" s="98"/>
      <c r="C30" s="39"/>
      <c r="D30" s="31" t="s">
        <v>13</v>
      </c>
      <c r="F30" s="53" t="b">
        <f>IF(OR(B30="&lt; 50",B30="50 - 300",B30="300 - 1000",B30="1000 - 5000",B30="5000 - 10000",B30="&gt; 10000"),TRUE,FALSE)</f>
        <v>0</v>
      </c>
      <c r="G30" s="53" t="b">
        <f t="shared" si="2"/>
        <v>0</v>
      </c>
      <c r="H30" s="55">
        <f>COUNTIF(B30,"")</f>
        <v>1</v>
      </c>
      <c r="I30" s="55">
        <f t="shared" si="3"/>
        <v>1</v>
      </c>
    </row>
    <row r="31" spans="1:9" x14ac:dyDescent="0.25">
      <c r="A31" s="86"/>
      <c r="B31" s="98"/>
      <c r="C31" s="39"/>
      <c r="D31" s="31" t="s">
        <v>14</v>
      </c>
      <c r="G31" s="53" t="b">
        <f t="shared" si="2"/>
        <v>0</v>
      </c>
      <c r="I31" s="55">
        <f t="shared" si="3"/>
        <v>1</v>
      </c>
    </row>
    <row r="32" spans="1:9" x14ac:dyDescent="0.25">
      <c r="A32" s="86"/>
      <c r="B32" s="98"/>
      <c r="C32" s="39"/>
      <c r="D32" s="31" t="s">
        <v>15</v>
      </c>
      <c r="G32" s="53" t="b">
        <f t="shared" si="2"/>
        <v>0</v>
      </c>
      <c r="I32" s="55">
        <f t="shared" si="3"/>
        <v>1</v>
      </c>
    </row>
    <row r="33" spans="1:9" ht="14.25" customHeight="1" x14ac:dyDescent="0.25">
      <c r="A33" s="86"/>
      <c r="B33" s="98"/>
      <c r="C33" s="39"/>
      <c r="D33" s="31" t="s">
        <v>19</v>
      </c>
      <c r="G33" s="53" t="b">
        <f t="shared" si="2"/>
        <v>0</v>
      </c>
      <c r="I33" s="55">
        <f t="shared" si="3"/>
        <v>1</v>
      </c>
    </row>
    <row r="34" spans="1:9" x14ac:dyDescent="0.25">
      <c r="A34" s="86"/>
      <c r="B34" s="98"/>
      <c r="C34" s="39"/>
      <c r="D34" s="31" t="s">
        <v>16</v>
      </c>
      <c r="G34" s="53" t="b">
        <f t="shared" si="2"/>
        <v>0</v>
      </c>
      <c r="I34" s="55">
        <f t="shared" si="3"/>
        <v>1</v>
      </c>
    </row>
    <row r="35" spans="1:9" x14ac:dyDescent="0.25">
      <c r="A35" s="86"/>
      <c r="B35" s="98"/>
      <c r="C35" s="39"/>
      <c r="D35" s="31" t="s">
        <v>17</v>
      </c>
      <c r="G35" s="53" t="b">
        <f t="shared" si="2"/>
        <v>0</v>
      </c>
      <c r="I35" s="55">
        <f>COUNTIF(C35,"")</f>
        <v>1</v>
      </c>
    </row>
    <row r="36" spans="1:9" x14ac:dyDescent="0.25">
      <c r="A36" s="86"/>
      <c r="B36" s="98"/>
      <c r="C36" s="39"/>
      <c r="D36" s="31" t="s">
        <v>18</v>
      </c>
      <c r="G36" s="53" t="b">
        <f t="shared" si="2"/>
        <v>0</v>
      </c>
      <c r="I36" s="55">
        <f t="shared" si="3"/>
        <v>1</v>
      </c>
    </row>
    <row r="37" spans="1:9" x14ac:dyDescent="0.25">
      <c r="A37" s="85" t="s">
        <v>8</v>
      </c>
      <c r="B37" s="98"/>
      <c r="C37" s="39"/>
      <c r="D37" s="31" t="s">
        <v>13</v>
      </c>
      <c r="F37" s="53" t="b">
        <f>IF(OR(B37="&lt; 50",B37="50 - 300",B37="300 - 1000",B37="1000 - 5000",B37="5000 - 10000",B37="&gt; 10000"),TRUE,FALSE)</f>
        <v>0</v>
      </c>
      <c r="G37" s="53" t="b">
        <f t="shared" si="2"/>
        <v>0</v>
      </c>
      <c r="H37" s="55">
        <f>COUNTIF(B37,"")</f>
        <v>1</v>
      </c>
      <c r="I37" s="55">
        <f t="shared" si="3"/>
        <v>1</v>
      </c>
    </row>
    <row r="38" spans="1:9" x14ac:dyDescent="0.25">
      <c r="A38" s="86"/>
      <c r="B38" s="98"/>
      <c r="C38" s="39"/>
      <c r="D38" s="31" t="s">
        <v>14</v>
      </c>
      <c r="G38" s="53" t="b">
        <f t="shared" si="2"/>
        <v>0</v>
      </c>
      <c r="I38" s="55">
        <f t="shared" si="3"/>
        <v>1</v>
      </c>
    </row>
    <row r="39" spans="1:9" x14ac:dyDescent="0.25">
      <c r="A39" s="86"/>
      <c r="B39" s="98"/>
      <c r="C39" s="39"/>
      <c r="D39" s="31" t="s">
        <v>15</v>
      </c>
      <c r="G39" s="53" t="b">
        <f t="shared" si="2"/>
        <v>0</v>
      </c>
      <c r="I39" s="55">
        <f t="shared" si="3"/>
        <v>1</v>
      </c>
    </row>
    <row r="40" spans="1:9" ht="14.25" customHeight="1" x14ac:dyDescent="0.25">
      <c r="A40" s="86"/>
      <c r="B40" s="98"/>
      <c r="C40" s="39"/>
      <c r="D40" s="31" t="s">
        <v>19</v>
      </c>
      <c r="G40" s="53" t="b">
        <f t="shared" si="2"/>
        <v>0</v>
      </c>
      <c r="I40" s="55">
        <f t="shared" si="3"/>
        <v>1</v>
      </c>
    </row>
    <row r="41" spans="1:9" x14ac:dyDescent="0.25">
      <c r="A41" s="86"/>
      <c r="B41" s="98"/>
      <c r="C41" s="39"/>
      <c r="D41" s="31" t="s">
        <v>16</v>
      </c>
      <c r="G41" s="53" t="b">
        <f t="shared" si="2"/>
        <v>0</v>
      </c>
      <c r="I41" s="55">
        <f>COUNTIF(C41,"")</f>
        <v>1</v>
      </c>
    </row>
    <row r="42" spans="1:9" x14ac:dyDescent="0.25">
      <c r="A42" s="86"/>
      <c r="B42" s="98"/>
      <c r="C42" s="39"/>
      <c r="D42" s="31" t="s">
        <v>17</v>
      </c>
      <c r="G42" s="53" t="b">
        <f t="shared" si="2"/>
        <v>0</v>
      </c>
      <c r="I42" s="55">
        <f t="shared" si="3"/>
        <v>1</v>
      </c>
    </row>
    <row r="43" spans="1:9" x14ac:dyDescent="0.25">
      <c r="A43" s="86"/>
      <c r="B43" s="98"/>
      <c r="C43" s="39"/>
      <c r="D43" s="31" t="s">
        <v>18</v>
      </c>
      <c r="G43" s="53" t="b">
        <f t="shared" si="2"/>
        <v>0</v>
      </c>
      <c r="I43" s="55">
        <f t="shared" si="3"/>
        <v>1</v>
      </c>
    </row>
    <row r="44" spans="1:9" x14ac:dyDescent="0.25">
      <c r="A44" s="85" t="s">
        <v>20</v>
      </c>
      <c r="B44" s="98"/>
      <c r="C44" s="39"/>
      <c r="D44" s="31" t="s">
        <v>13</v>
      </c>
      <c r="F44" s="53" t="b">
        <f>IF(OR(B44="&lt; 50",B44="50 - 300",B44="300 - 1000",B44="1000 - 5000",B44="5000 - 10000",B44="&gt; 10000"),TRUE,FALSE)</f>
        <v>0</v>
      </c>
      <c r="G44" s="53" t="b">
        <f t="shared" si="2"/>
        <v>0</v>
      </c>
      <c r="H44" s="55">
        <f>COUNTIF(B44,"")</f>
        <v>1</v>
      </c>
      <c r="I44" s="55">
        <f t="shared" si="3"/>
        <v>1</v>
      </c>
    </row>
    <row r="45" spans="1:9" x14ac:dyDescent="0.25">
      <c r="A45" s="86"/>
      <c r="B45" s="98"/>
      <c r="C45" s="39"/>
      <c r="D45" s="31" t="s">
        <v>14</v>
      </c>
      <c r="G45" s="53" t="b">
        <f t="shared" si="2"/>
        <v>0</v>
      </c>
      <c r="I45" s="55">
        <f t="shared" si="3"/>
        <v>1</v>
      </c>
    </row>
    <row r="46" spans="1:9" x14ac:dyDescent="0.25">
      <c r="A46" s="86"/>
      <c r="B46" s="98"/>
      <c r="C46" s="39"/>
      <c r="D46" s="31" t="s">
        <v>15</v>
      </c>
      <c r="G46" s="53" t="b">
        <f t="shared" si="2"/>
        <v>0</v>
      </c>
      <c r="I46" s="55">
        <f t="shared" si="3"/>
        <v>1</v>
      </c>
    </row>
    <row r="47" spans="1:9" ht="14.25" customHeight="1" x14ac:dyDescent="0.25">
      <c r="A47" s="86"/>
      <c r="B47" s="98"/>
      <c r="C47" s="39"/>
      <c r="D47" s="31" t="s">
        <v>19</v>
      </c>
      <c r="G47" s="53" t="b">
        <f t="shared" si="2"/>
        <v>0</v>
      </c>
      <c r="I47" s="55">
        <f t="shared" si="3"/>
        <v>1</v>
      </c>
    </row>
    <row r="48" spans="1:9" x14ac:dyDescent="0.25">
      <c r="A48" s="86"/>
      <c r="B48" s="98"/>
      <c r="C48" s="39"/>
      <c r="D48" s="31" t="s">
        <v>16</v>
      </c>
      <c r="G48" s="53" t="b">
        <f t="shared" si="2"/>
        <v>0</v>
      </c>
      <c r="I48" s="55">
        <f t="shared" si="3"/>
        <v>1</v>
      </c>
    </row>
    <row r="49" spans="1:9" x14ac:dyDescent="0.25">
      <c r="A49" s="86"/>
      <c r="B49" s="98"/>
      <c r="C49" s="39"/>
      <c r="D49" s="31" t="s">
        <v>17</v>
      </c>
      <c r="G49" s="53" t="b">
        <f t="shared" si="2"/>
        <v>0</v>
      </c>
      <c r="I49" s="55">
        <f t="shared" si="3"/>
        <v>1</v>
      </c>
    </row>
    <row r="50" spans="1:9" ht="15.75" thickBot="1" x14ac:dyDescent="0.3">
      <c r="A50" s="106"/>
      <c r="B50" s="77"/>
      <c r="C50" s="40"/>
      <c r="D50" s="32" t="s">
        <v>18</v>
      </c>
      <c r="G50" s="53" t="b">
        <f t="shared" si="2"/>
        <v>0</v>
      </c>
      <c r="I50" s="55">
        <f t="shared" si="3"/>
        <v>1</v>
      </c>
    </row>
    <row r="51" spans="1:9" ht="15.75" thickBot="1" x14ac:dyDescent="0.3">
      <c r="A51" s="33"/>
      <c r="B51" s="33"/>
      <c r="C51" s="18"/>
      <c r="D51" s="18"/>
    </row>
    <row r="52" spans="1:9" ht="27.75" customHeight="1" thickBot="1" x14ac:dyDescent="0.3">
      <c r="A52" s="109" t="s">
        <v>35</v>
      </c>
      <c r="B52" s="110"/>
      <c r="C52" s="110"/>
      <c r="D52" s="111"/>
    </row>
    <row r="53" spans="1:9" x14ac:dyDescent="0.25">
      <c r="A53" s="71" t="s">
        <v>36</v>
      </c>
      <c r="B53" s="72"/>
      <c r="C53" s="117" t="s">
        <v>46</v>
      </c>
      <c r="D53" s="118"/>
    </row>
    <row r="54" spans="1:9" ht="15.75" thickBot="1" x14ac:dyDescent="0.3">
      <c r="A54" s="73" t="s">
        <v>37</v>
      </c>
      <c r="B54" s="74"/>
      <c r="C54" s="119"/>
      <c r="D54" s="120"/>
    </row>
    <row r="55" spans="1:9" x14ac:dyDescent="0.25">
      <c r="A55" s="79" t="s">
        <v>21</v>
      </c>
      <c r="B55" s="80"/>
      <c r="C55" s="115"/>
      <c r="D55" s="116"/>
      <c r="F55" s="53" t="b">
        <f>IF(OR(C55="&lt; 50",C55="50 - 300",C55="300 - 1000",C55="1000 - 5000",C55="5000 - 10000",C55="&gt; 10000"),TRUE,FALSE)</f>
        <v>0</v>
      </c>
      <c r="H55" s="55">
        <f>COUNTIF(C55,"")</f>
        <v>1</v>
      </c>
    </row>
    <row r="56" spans="1:9" x14ac:dyDescent="0.25">
      <c r="A56" s="83" t="s">
        <v>22</v>
      </c>
      <c r="B56" s="84"/>
      <c r="C56" s="98"/>
      <c r="D56" s="112"/>
      <c r="F56" s="53" t="b">
        <f t="shared" ref="F56:F61" si="4">IF(OR(C56="&lt; 50",C56="50 - 300",C56="300 - 1000",C56="1000 - 5000",C56="5000 - 10000",C56="&gt; 10000"),TRUE,FALSE)</f>
        <v>0</v>
      </c>
      <c r="H56" s="55">
        <f t="shared" ref="H56:H60" si="5">COUNTIF(C56,"")</f>
        <v>1</v>
      </c>
    </row>
    <row r="57" spans="1:9" x14ac:dyDescent="0.25">
      <c r="A57" s="83" t="s">
        <v>23</v>
      </c>
      <c r="B57" s="84"/>
      <c r="C57" s="98"/>
      <c r="D57" s="112"/>
      <c r="F57" s="53" t="b">
        <f t="shared" si="4"/>
        <v>0</v>
      </c>
      <c r="H57" s="55">
        <f t="shared" si="5"/>
        <v>1</v>
      </c>
    </row>
    <row r="58" spans="1:9" x14ac:dyDescent="0.25">
      <c r="A58" s="83" t="s">
        <v>24</v>
      </c>
      <c r="B58" s="84"/>
      <c r="C58" s="98"/>
      <c r="D58" s="112"/>
      <c r="F58" s="53" t="b">
        <f t="shared" si="4"/>
        <v>0</v>
      </c>
      <c r="H58" s="55">
        <f t="shared" si="5"/>
        <v>1</v>
      </c>
    </row>
    <row r="59" spans="1:9" x14ac:dyDescent="0.25">
      <c r="A59" s="83" t="s">
        <v>25</v>
      </c>
      <c r="B59" s="84"/>
      <c r="C59" s="98"/>
      <c r="D59" s="112"/>
      <c r="F59" s="53" t="b">
        <f t="shared" si="4"/>
        <v>0</v>
      </c>
      <c r="H59" s="55">
        <f t="shared" si="5"/>
        <v>1</v>
      </c>
    </row>
    <row r="60" spans="1:9" x14ac:dyDescent="0.25">
      <c r="A60" s="83" t="s">
        <v>26</v>
      </c>
      <c r="B60" s="84"/>
      <c r="C60" s="98"/>
      <c r="D60" s="112"/>
      <c r="F60" s="53" t="b">
        <f t="shared" si="4"/>
        <v>0</v>
      </c>
      <c r="H60" s="55">
        <f t="shared" si="5"/>
        <v>1</v>
      </c>
    </row>
    <row r="61" spans="1:9" ht="15.75" thickBot="1" x14ac:dyDescent="0.3">
      <c r="A61" s="81" t="s">
        <v>27</v>
      </c>
      <c r="B61" s="82"/>
      <c r="C61" s="77"/>
      <c r="D61" s="78"/>
      <c r="F61" s="53" t="b">
        <f t="shared" si="4"/>
        <v>0</v>
      </c>
      <c r="H61" s="55">
        <f>COUNTIF(C61,"")</f>
        <v>1</v>
      </c>
    </row>
    <row r="62" spans="1:9" ht="15.75" thickBot="1" x14ac:dyDescent="0.3">
      <c r="A62" s="34"/>
      <c r="B62" s="34"/>
      <c r="C62" s="18"/>
      <c r="D62" s="18"/>
    </row>
    <row r="63" spans="1:9" ht="28.15" customHeight="1" thickBot="1" x14ac:dyDescent="0.3">
      <c r="A63" s="64" t="s">
        <v>38</v>
      </c>
      <c r="B63" s="65"/>
      <c r="C63" s="65"/>
      <c r="D63" s="66"/>
    </row>
    <row r="64" spans="1:9" ht="50.1" customHeight="1" x14ac:dyDescent="0.25">
      <c r="A64" s="107" t="s">
        <v>126</v>
      </c>
      <c r="B64" s="108"/>
      <c r="C64" s="75"/>
      <c r="D64" s="76"/>
      <c r="F64" s="53" t="b">
        <f>ISNUMBER(C64)</f>
        <v>0</v>
      </c>
      <c r="G64" s="53" t="b">
        <f>IF(AND(C64&gt;0,OR(B65=1,B66=1,B67=1,B68=1,B69=1,B70=1,B71=1),OR(B72=1,B73=1,B74=1,B75=1,B76=1,B77=1),OR(C78="Yes",C78="No")),TRUE,IF(C64=0,TRUE,FALSE))</f>
        <v>1</v>
      </c>
      <c r="H64" s="55">
        <f>COUNTIF(C64,"")</f>
        <v>1</v>
      </c>
    </row>
    <row r="65" spans="1:8" ht="14.25" customHeight="1" x14ac:dyDescent="0.25">
      <c r="A65" s="102" t="s">
        <v>41</v>
      </c>
      <c r="B65" s="35"/>
      <c r="C65" s="67" t="s">
        <v>13</v>
      </c>
      <c r="D65" s="68"/>
      <c r="F65" s="53" t="b">
        <f>IF(OR(B65="", B65=1,B65=2,B65=3),TRUE,FALSE)</f>
        <v>1</v>
      </c>
      <c r="H65" s="55">
        <f>COUNTIF(B65,"")</f>
        <v>1</v>
      </c>
    </row>
    <row r="66" spans="1:8" x14ac:dyDescent="0.25">
      <c r="A66" s="102"/>
      <c r="B66" s="35"/>
      <c r="C66" s="67" t="s">
        <v>14</v>
      </c>
      <c r="D66" s="68"/>
      <c r="F66" s="53" t="b">
        <f>IF(OR(B66="", B66=1,B66=2,B66=3),TRUE,FALSE)</f>
        <v>1</v>
      </c>
      <c r="H66" s="55">
        <f t="shared" ref="H66:H77" si="6">COUNTIF(B66,"")</f>
        <v>1</v>
      </c>
    </row>
    <row r="67" spans="1:8" x14ac:dyDescent="0.25">
      <c r="A67" s="102"/>
      <c r="B67" s="35"/>
      <c r="C67" s="67" t="s">
        <v>15</v>
      </c>
      <c r="D67" s="68"/>
      <c r="F67" s="53" t="b">
        <f t="shared" ref="F67:F77" si="7">IF(OR(B67="", B67=1,B67=2,B67=3),TRUE,FALSE)</f>
        <v>1</v>
      </c>
      <c r="H67" s="55">
        <f>COUNTIF(B67,"")</f>
        <v>1</v>
      </c>
    </row>
    <row r="68" spans="1:8" x14ac:dyDescent="0.25">
      <c r="A68" s="102"/>
      <c r="B68" s="35"/>
      <c r="C68" s="67" t="s">
        <v>19</v>
      </c>
      <c r="D68" s="68"/>
      <c r="F68" s="53" t="b">
        <f t="shared" si="7"/>
        <v>1</v>
      </c>
      <c r="H68" s="55">
        <f t="shared" si="6"/>
        <v>1</v>
      </c>
    </row>
    <row r="69" spans="1:8" x14ac:dyDescent="0.25">
      <c r="A69" s="102"/>
      <c r="B69" s="35"/>
      <c r="C69" s="67" t="s">
        <v>16</v>
      </c>
      <c r="D69" s="68"/>
      <c r="F69" s="53" t="b">
        <f t="shared" si="7"/>
        <v>1</v>
      </c>
      <c r="H69" s="55">
        <f t="shared" si="6"/>
        <v>1</v>
      </c>
    </row>
    <row r="70" spans="1:8" x14ac:dyDescent="0.25">
      <c r="A70" s="102"/>
      <c r="B70" s="35"/>
      <c r="C70" s="67" t="s">
        <v>17</v>
      </c>
      <c r="D70" s="68"/>
      <c r="F70" s="53" t="b">
        <f t="shared" si="7"/>
        <v>1</v>
      </c>
      <c r="H70" s="55">
        <f t="shared" si="6"/>
        <v>1</v>
      </c>
    </row>
    <row r="71" spans="1:8" x14ac:dyDescent="0.25">
      <c r="A71" s="102"/>
      <c r="B71" s="35"/>
      <c r="C71" s="67" t="s">
        <v>18</v>
      </c>
      <c r="D71" s="68"/>
      <c r="F71" s="53" t="b">
        <f t="shared" si="7"/>
        <v>1</v>
      </c>
      <c r="H71" s="55">
        <f t="shared" si="6"/>
        <v>1</v>
      </c>
    </row>
    <row r="72" spans="1:8" ht="27" customHeight="1" x14ac:dyDescent="0.25">
      <c r="A72" s="102" t="s">
        <v>42</v>
      </c>
      <c r="B72" s="35"/>
      <c r="C72" s="67" t="s">
        <v>47</v>
      </c>
      <c r="D72" s="68"/>
      <c r="F72" s="53" t="b">
        <f t="shared" si="7"/>
        <v>1</v>
      </c>
      <c r="H72" s="55">
        <f t="shared" si="6"/>
        <v>1</v>
      </c>
    </row>
    <row r="73" spans="1:8" ht="40.5" customHeight="1" x14ac:dyDescent="0.25">
      <c r="A73" s="102"/>
      <c r="B73" s="35"/>
      <c r="C73" s="67" t="s">
        <v>48</v>
      </c>
      <c r="D73" s="68"/>
      <c r="F73" s="53" t="b">
        <f t="shared" si="7"/>
        <v>1</v>
      </c>
      <c r="H73" s="55">
        <f t="shared" si="6"/>
        <v>1</v>
      </c>
    </row>
    <row r="74" spans="1:8" ht="27" customHeight="1" x14ac:dyDescent="0.25">
      <c r="A74" s="102"/>
      <c r="B74" s="35"/>
      <c r="C74" s="67" t="s">
        <v>49</v>
      </c>
      <c r="D74" s="68"/>
      <c r="F74" s="53" t="b">
        <f t="shared" si="7"/>
        <v>1</v>
      </c>
      <c r="H74" s="55">
        <f t="shared" si="6"/>
        <v>1</v>
      </c>
    </row>
    <row r="75" spans="1:8" ht="54" customHeight="1" x14ac:dyDescent="0.25">
      <c r="A75" s="102"/>
      <c r="B75" s="35"/>
      <c r="C75" s="67" t="s">
        <v>50</v>
      </c>
      <c r="D75" s="68"/>
      <c r="F75" s="53" t="b">
        <f t="shared" si="7"/>
        <v>1</v>
      </c>
      <c r="H75" s="55">
        <f t="shared" si="6"/>
        <v>1</v>
      </c>
    </row>
    <row r="76" spans="1:8" ht="40.5" customHeight="1" x14ac:dyDescent="0.25">
      <c r="A76" s="102"/>
      <c r="B76" s="35"/>
      <c r="C76" s="67" t="s">
        <v>56</v>
      </c>
      <c r="D76" s="68"/>
      <c r="F76" s="53" t="b">
        <f t="shared" si="7"/>
        <v>1</v>
      </c>
      <c r="H76" s="55">
        <f t="shared" si="6"/>
        <v>1</v>
      </c>
    </row>
    <row r="77" spans="1:8" x14ac:dyDescent="0.25">
      <c r="A77" s="102"/>
      <c r="B77" s="35"/>
      <c r="C77" s="67" t="s">
        <v>51</v>
      </c>
      <c r="D77" s="68"/>
      <c r="F77" s="53" t="b">
        <f t="shared" si="7"/>
        <v>1</v>
      </c>
      <c r="H77" s="55">
        <f t="shared" si="6"/>
        <v>1</v>
      </c>
    </row>
    <row r="78" spans="1:8" ht="49.9" customHeight="1" x14ac:dyDescent="0.25">
      <c r="A78" s="102" t="s">
        <v>43</v>
      </c>
      <c r="B78" s="67"/>
      <c r="C78" s="113"/>
      <c r="D78" s="114"/>
      <c r="F78" s="53" t="b">
        <f>IF(OR(C78="Yes",C78="No",C78=""),TRUE,FALSE)</f>
        <v>1</v>
      </c>
      <c r="H78" s="55">
        <f>COUNTIF(C78,"")</f>
        <v>1</v>
      </c>
    </row>
    <row r="79" spans="1:8" ht="49.9" customHeight="1" thickBot="1" x14ac:dyDescent="0.3">
      <c r="A79" s="69" t="s">
        <v>127</v>
      </c>
      <c r="B79" s="70"/>
      <c r="C79" s="62"/>
      <c r="D79" s="63"/>
      <c r="F79" s="53" t="b">
        <f>IF(OR(C79="English",C79="The language(s) of the home Member State",C79="Any of the two options above at the clients' discretion (i.e. complaints may be filled either in English or in the language(s) of the home member state",C79="other",C79=""),TRUE,FALSE)</f>
        <v>1</v>
      </c>
      <c r="G79" s="53" t="b">
        <f>IF(AND(C78="No",C79=""),FALSE,TRUE)</f>
        <v>1</v>
      </c>
      <c r="H79" s="55">
        <f>COUNTIF(C79,"")</f>
        <v>1</v>
      </c>
    </row>
    <row r="81" spans="2:9" x14ac:dyDescent="0.25">
      <c r="B81" s="16" t="s">
        <v>88</v>
      </c>
      <c r="H81" s="55">
        <f>SUM(H6:H79)</f>
        <v>37</v>
      </c>
      <c r="I81" s="55">
        <f>SUM(I6:I79)</f>
        <v>28</v>
      </c>
    </row>
    <row r="82" spans="2:9" x14ac:dyDescent="0.25">
      <c r="B82" s="46" t="b">
        <f>IF(H82=65,TRUE,IF(OR(ISBLANK(B6),ISBLANK(B7),ISBLANK(B13),ISBLANK(B23),ISBLANK(B30),ISBLANK(B37),ISBLANK(B44),ISBLANK(C23),ISBLANK(C24),ISBLANK(C25),ISBLANK(C26),ISBLANK(C27),ISBLANK(C28),ISBLANK(C29),ISBLANK(C30),ISBLANK(C31),ISBLANK(C32),ISBLANK(C33),ISBLANK(C34),ISBLANK(C35),ISBLANK(C36),ISBLANK(C37),ISBLANK(C38),ISBLANK(C39),ISBLANK(C40),ISBLANK(C41),ISBLANK(C42),ISBLANK(C43),ISBLANK(C44),ISBLANK(C45),ISBLANK(C46),ISBLANK(C47),ISBLANK(C48),ISBLANK(C49),ISBLANK(C50),ISBLANK(C55),ISBLANK(C56),ISBLANK(C57),ISBLANK(C58),ISBLANK(C59),ISBLANK(C60),ISBLANK(C61),ISBLANK(C64),F3=FALSE,G3=FALSE),FALSE,TRUE))</f>
        <v>1</v>
      </c>
      <c r="H82" s="56">
        <f>H81+I81</f>
        <v>65</v>
      </c>
    </row>
  </sheetData>
  <sheetProtection algorithmName="SHA-512" hashValue="fO1u0lJejJDBMIkBXD3SuFQAQsatrQ4S9W23taAoqZ/nK/fWIFP6Ef4c9zhmTnM4a6Mj9PTrie3FonlW0rhDZQ==" saltValue="RkWqIllgBjoZSXPVXYq6/w==" spinCount="100000" sheet="1" objects="1" scenarios="1"/>
  <mergeCells count="65">
    <mergeCell ref="A1:D1"/>
    <mergeCell ref="B7:D7"/>
    <mergeCell ref="B8:D8"/>
    <mergeCell ref="A12:D12"/>
    <mergeCell ref="B3:D3"/>
    <mergeCell ref="A5:B5"/>
    <mergeCell ref="B6:D6"/>
    <mergeCell ref="A44:A50"/>
    <mergeCell ref="A58:B58"/>
    <mergeCell ref="A64:B64"/>
    <mergeCell ref="A78:B78"/>
    <mergeCell ref="B44:B50"/>
    <mergeCell ref="A65:A71"/>
    <mergeCell ref="A52:D52"/>
    <mergeCell ref="C56:D56"/>
    <mergeCell ref="C57:D57"/>
    <mergeCell ref="C58:D58"/>
    <mergeCell ref="C59:D59"/>
    <mergeCell ref="C60:D60"/>
    <mergeCell ref="C78:D78"/>
    <mergeCell ref="C55:D55"/>
    <mergeCell ref="C53:D54"/>
    <mergeCell ref="A72:A77"/>
    <mergeCell ref="A37:A43"/>
    <mergeCell ref="A21:D21"/>
    <mergeCell ref="A23:A29"/>
    <mergeCell ref="A30:A36"/>
    <mergeCell ref="B13:D13"/>
    <mergeCell ref="B19:D19"/>
    <mergeCell ref="B30:B36"/>
    <mergeCell ref="B37:B43"/>
    <mergeCell ref="C22:D22"/>
    <mergeCell ref="B23:B29"/>
    <mergeCell ref="A14:A19"/>
    <mergeCell ref="B14:D14"/>
    <mergeCell ref="B15:D15"/>
    <mergeCell ref="B16:D16"/>
    <mergeCell ref="B18:D18"/>
    <mergeCell ref="B17:D17"/>
    <mergeCell ref="A53:B53"/>
    <mergeCell ref="A54:B54"/>
    <mergeCell ref="C77:D77"/>
    <mergeCell ref="C65:D65"/>
    <mergeCell ref="C66:D66"/>
    <mergeCell ref="C64:D64"/>
    <mergeCell ref="C61:D61"/>
    <mergeCell ref="A55:B55"/>
    <mergeCell ref="A61:B61"/>
    <mergeCell ref="A60:B60"/>
    <mergeCell ref="A59:B59"/>
    <mergeCell ref="A57:B57"/>
    <mergeCell ref="A56:B56"/>
    <mergeCell ref="C79:D79"/>
    <mergeCell ref="A63:D63"/>
    <mergeCell ref="C75:D75"/>
    <mergeCell ref="C76:D76"/>
    <mergeCell ref="C68:D68"/>
    <mergeCell ref="C71:D71"/>
    <mergeCell ref="C67:D67"/>
    <mergeCell ref="C69:D69"/>
    <mergeCell ref="C70:D70"/>
    <mergeCell ref="C72:D72"/>
    <mergeCell ref="C73:D73"/>
    <mergeCell ref="C74:D74"/>
    <mergeCell ref="A79:B79"/>
  </mergeCells>
  <conditionalFormatting sqref="B82">
    <cfRule type="cellIs" dxfId="148" priority="1" operator="equal">
      <formula>TRUE</formula>
    </cfRule>
    <cfRule type="cellIs" dxfId="147" priority="2" operator="equal">
      <formula>"TRUE"</formula>
    </cfRule>
    <cfRule type="cellIs" dxfId="146" priority="3" operator="equal">
      <formula>"FALSE"</formula>
    </cfRule>
  </conditionalFormatting>
  <dataValidations count="8">
    <dataValidation type="list" allowBlank="1" showInputMessage="1" showErrorMessage="1" sqref="B23 B44 B37 B30 C55:C61">
      <formula1>"&lt; 50, 50 - 300, 300 - 1000, 1000 - 5000, 5000 - 10000, &gt; 10000"</formula1>
    </dataValidation>
    <dataValidation type="list" allowBlank="1" showInputMessage="1" showErrorMessage="1" sqref="B7:D8 B13:D13 C78">
      <formula1>"Yes, No"</formula1>
    </dataValidation>
    <dataValidation type="list" allowBlank="1" showInputMessage="1" showErrorMessage="1" sqref="B14:D19">
      <formula1>"specific website, specific marketing material, use of the language of a host MS (if different from the one(s) from your home MS), telephone calls, tied agents in the host MS, roadshows"</formula1>
    </dataValidation>
    <dataValidation type="list" allowBlank="1" showInputMessage="1" showErrorMessage="1" sqref="C79">
      <formula1>"English, The language(s) of the home Member State, Any of the two options above at the clients' discretion (i.e. complaints may be filled either in English or in the language(s) of the home member state, other"</formula1>
    </dataValidation>
    <dataValidation type="list" allowBlank="1" showInputMessage="1" showErrorMessage="1" sqref="C23:C50">
      <formula1>"X, N/A"</formula1>
    </dataValidation>
    <dataValidation type="decimal" allowBlank="1" showInputMessage="1" showErrorMessage="1" sqref="B6:D6">
      <formula1>-9999999999999990000</formula1>
      <formula2>9999999999999990000</formula2>
    </dataValidation>
    <dataValidation type="whole" operator="greaterThanOrEqual" allowBlank="1" showInputMessage="1" showErrorMessage="1" sqref="C64:D64">
      <formula1>0</formula1>
    </dataValidation>
    <dataValidation type="whole" allowBlank="1" showInputMessage="1" showErrorMessage="1" sqref="B65:B77">
      <formula1>1</formula1>
      <formula2>3</formula2>
    </dataValidation>
  </dataValidations>
  <pageMargins left="0.7" right="0.7" top="0.75" bottom="0.75" header="0.3" footer="0.3"/>
  <pageSetup paperSize="9" scale="71" fitToHeight="0" orientation="portrait" r:id="rId1"/>
  <rowBreaks count="1" manualBreakCount="1">
    <brk id="51" max="3"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82"/>
  <sheetViews>
    <sheetView zoomScaleNormal="100" zoomScaleSheetLayoutView="100" workbookViewId="0">
      <selection sqref="A1:D1"/>
    </sheetView>
  </sheetViews>
  <sheetFormatPr defaultRowHeight="15" x14ac:dyDescent="0.25"/>
  <cols>
    <col min="1" max="1" width="48.7109375" style="4" customWidth="1"/>
    <col min="2" max="4" width="25.5703125" style="4" customWidth="1"/>
    <col min="5" max="10" width="9.140625" style="53"/>
    <col min="11" max="16384" width="9.140625" style="4"/>
  </cols>
  <sheetData>
    <row r="1" spans="1:8" ht="16.5" thickBot="1" x14ac:dyDescent="0.3">
      <c r="A1" s="58" t="s">
        <v>44</v>
      </c>
      <c r="B1" s="121"/>
      <c r="C1" s="121"/>
      <c r="D1" s="59"/>
    </row>
    <row r="2" spans="1:8" ht="15.75" thickBot="1" x14ac:dyDescent="0.3">
      <c r="A2" s="18"/>
      <c r="B2" s="18"/>
      <c r="C2" s="18"/>
      <c r="D2" s="18"/>
    </row>
    <row r="3" spans="1:8" ht="15.75" thickBot="1" x14ac:dyDescent="0.3">
      <c r="A3" s="19" t="s">
        <v>31</v>
      </c>
      <c r="B3" s="132" t="s">
        <v>84</v>
      </c>
      <c r="C3" s="133"/>
      <c r="D3" s="134"/>
      <c r="F3" s="54" t="b">
        <f>IF(ISNA(MATCH(FALSE,F5:F79,0)),TRUE,FALSE)</f>
        <v>0</v>
      </c>
      <c r="G3" s="54" t="b">
        <f>IF(ISNA(MATCH(FALSE,G5:G79,0)),TRUE,FALSE)</f>
        <v>0</v>
      </c>
    </row>
    <row r="4" spans="1:8" ht="15.75" thickBot="1" x14ac:dyDescent="0.3">
      <c r="A4" s="18"/>
      <c r="B4" s="18"/>
      <c r="C4" s="18"/>
      <c r="D4" s="18"/>
    </row>
    <row r="5" spans="1:8" ht="30" customHeight="1" thickBot="1" x14ac:dyDescent="0.3">
      <c r="A5" s="87" t="s">
        <v>32</v>
      </c>
      <c r="B5" s="88"/>
      <c r="C5" s="20"/>
      <c r="D5" s="21"/>
    </row>
    <row r="6" spans="1:8" ht="51.95" customHeight="1" x14ac:dyDescent="0.25">
      <c r="A6" s="22" t="s">
        <v>52</v>
      </c>
      <c r="B6" s="135"/>
      <c r="C6" s="136"/>
      <c r="D6" s="137"/>
      <c r="F6" s="53" t="b">
        <f>ISNUMBER(B6)</f>
        <v>0</v>
      </c>
      <c r="H6" s="55">
        <f>COUNTIF(B6,"")</f>
        <v>1</v>
      </c>
    </row>
    <row r="7" spans="1:8" ht="51.95" customHeight="1" x14ac:dyDescent="0.25">
      <c r="A7" s="23" t="s">
        <v>54</v>
      </c>
      <c r="B7" s="122"/>
      <c r="C7" s="123"/>
      <c r="D7" s="124"/>
      <c r="F7" s="53" t="b">
        <f>IF(OR(B7="Yes",B7="No"),TRUE,FALSE)</f>
        <v>0</v>
      </c>
      <c r="H7" s="55">
        <f>COUNTIF(B7,"")</f>
        <v>1</v>
      </c>
    </row>
    <row r="8" spans="1:8" ht="79.150000000000006" customHeight="1" thickBot="1" x14ac:dyDescent="0.3">
      <c r="A8" s="24" t="s">
        <v>124</v>
      </c>
      <c r="B8" s="125"/>
      <c r="C8" s="126"/>
      <c r="D8" s="127"/>
      <c r="F8" s="53" t="b">
        <f>IF(OR(B8="Yes",B8="No",B8=""),TRUE,FALSE)</f>
        <v>1</v>
      </c>
      <c r="G8" s="53" t="b">
        <f>IF(AND(B7="Yes",OR(B8="Yes",B8="No")),TRUE,IF(B7="No",TRUE,FALSE))</f>
        <v>0</v>
      </c>
      <c r="H8" s="55">
        <f>COUNTIF(B8,"")</f>
        <v>1</v>
      </c>
    </row>
    <row r="9" spans="1:8" x14ac:dyDescent="0.25">
      <c r="A9" s="25" t="s">
        <v>39</v>
      </c>
      <c r="B9" s="18"/>
      <c r="C9" s="18"/>
      <c r="D9" s="18"/>
    </row>
    <row r="10" spans="1:8" x14ac:dyDescent="0.25">
      <c r="A10" s="26" t="s">
        <v>55</v>
      </c>
      <c r="B10" s="18"/>
      <c r="C10" s="18"/>
      <c r="D10" s="18"/>
    </row>
    <row r="11" spans="1:8" ht="15.75" thickBot="1" x14ac:dyDescent="0.3">
      <c r="A11" s="18"/>
      <c r="B11" s="18"/>
      <c r="C11" s="18"/>
      <c r="D11" s="18"/>
    </row>
    <row r="12" spans="1:8" ht="30" customHeight="1" thickBot="1" x14ac:dyDescent="0.3">
      <c r="A12" s="128" t="s">
        <v>10</v>
      </c>
      <c r="B12" s="129"/>
      <c r="C12" s="130"/>
      <c r="D12" s="131"/>
    </row>
    <row r="13" spans="1:8" ht="85.5" x14ac:dyDescent="0.25">
      <c r="A13" s="37" t="s">
        <v>53</v>
      </c>
      <c r="B13" s="92"/>
      <c r="C13" s="93"/>
      <c r="D13" s="94"/>
      <c r="F13" s="53" t="b">
        <f>IF(OR(B13="Yes",B13="No"),TRUE,FALSE)</f>
        <v>0</v>
      </c>
      <c r="H13" s="55">
        <f>COUNTIF(B13,"")</f>
        <v>1</v>
      </c>
    </row>
    <row r="14" spans="1:8" ht="15" customHeight="1" x14ac:dyDescent="0.25">
      <c r="A14" s="102" t="s">
        <v>125</v>
      </c>
      <c r="B14" s="103"/>
      <c r="C14" s="104"/>
      <c r="D14" s="105"/>
      <c r="F14" s="53" t="b">
        <f>IF(OR(B14="specific website",B14="specific marketing material",B14="use of the language of a host MS (if different from the one(s) from your home MS)",B14="telephone calls",B14="tied agents in the host MS",B14="roadshows",B14=""),TRUE,FALSE)</f>
        <v>1</v>
      </c>
      <c r="H14" s="55">
        <f>COUNTIF(B14,"")</f>
        <v>1</v>
      </c>
    </row>
    <row r="15" spans="1:8" x14ac:dyDescent="0.25">
      <c r="A15" s="102"/>
      <c r="B15" s="103"/>
      <c r="C15" s="104"/>
      <c r="D15" s="105"/>
      <c r="F15" s="53" t="b">
        <f t="shared" ref="F15:F19" si="0">IF(OR(B15="specific website",B15="specific marketing material",B15="use of the language of a host MS (if different from the one(s) from your home MS)",B15="telephone calls",B15="tied agents in the host MS",B15="roadshows",B15=""),TRUE,FALSE)</f>
        <v>1</v>
      </c>
      <c r="H15" s="55">
        <f>COUNTIF(B15,"")</f>
        <v>1</v>
      </c>
    </row>
    <row r="16" spans="1:8" x14ac:dyDescent="0.25">
      <c r="A16" s="102"/>
      <c r="B16" s="103"/>
      <c r="C16" s="104"/>
      <c r="D16" s="105"/>
      <c r="F16" s="53" t="b">
        <f t="shared" si="0"/>
        <v>1</v>
      </c>
      <c r="H16" s="55">
        <f t="shared" ref="H16:H19" si="1">COUNTIF(B16,"")</f>
        <v>1</v>
      </c>
    </row>
    <row r="17" spans="1:9" x14ac:dyDescent="0.25">
      <c r="A17" s="102"/>
      <c r="B17" s="103"/>
      <c r="C17" s="104"/>
      <c r="D17" s="105"/>
      <c r="F17" s="53" t="b">
        <f t="shared" si="0"/>
        <v>1</v>
      </c>
      <c r="H17" s="55">
        <f t="shared" si="1"/>
        <v>1</v>
      </c>
    </row>
    <row r="18" spans="1:9" x14ac:dyDescent="0.25">
      <c r="A18" s="102"/>
      <c r="B18" s="103"/>
      <c r="C18" s="104"/>
      <c r="D18" s="105"/>
      <c r="F18" s="53" t="b">
        <f t="shared" si="0"/>
        <v>1</v>
      </c>
      <c r="H18" s="55">
        <f t="shared" si="1"/>
        <v>1</v>
      </c>
    </row>
    <row r="19" spans="1:9" ht="15.75" thickBot="1" x14ac:dyDescent="0.3">
      <c r="A19" s="69"/>
      <c r="B19" s="95"/>
      <c r="C19" s="96"/>
      <c r="D19" s="97"/>
      <c r="F19" s="53" t="b">
        <f t="shared" si="0"/>
        <v>1</v>
      </c>
      <c r="G19" s="53" t="b">
        <f>IF(AND(B13="Yes",B14="",B15="",B16="",B17="",B18="",B19=""),FALSE,TRUE)</f>
        <v>1</v>
      </c>
      <c r="H19" s="55">
        <f t="shared" si="1"/>
        <v>1</v>
      </c>
    </row>
    <row r="20" spans="1:9" ht="15.75" thickBot="1" x14ac:dyDescent="0.3">
      <c r="A20" s="18"/>
      <c r="B20" s="18"/>
      <c r="C20" s="18"/>
      <c r="D20" s="18"/>
    </row>
    <row r="21" spans="1:9" ht="27" customHeight="1" thickBot="1" x14ac:dyDescent="0.3">
      <c r="A21" s="87" t="s">
        <v>33</v>
      </c>
      <c r="B21" s="88"/>
      <c r="C21" s="89"/>
      <c r="D21" s="90"/>
    </row>
    <row r="22" spans="1:9" ht="27" customHeight="1" thickBot="1" x14ac:dyDescent="0.3">
      <c r="A22" s="28" t="s">
        <v>34</v>
      </c>
      <c r="B22" s="29" t="s">
        <v>45</v>
      </c>
      <c r="C22" s="99" t="s">
        <v>11</v>
      </c>
      <c r="D22" s="100"/>
    </row>
    <row r="23" spans="1:9" x14ac:dyDescent="0.25">
      <c r="A23" s="91" t="s">
        <v>12</v>
      </c>
      <c r="B23" s="101"/>
      <c r="C23" s="38"/>
      <c r="D23" s="30" t="s">
        <v>13</v>
      </c>
      <c r="F23" s="53" t="b">
        <f>IF(OR(B23="&lt; 50",B23="50 - 300",B23="300 - 1000",B23="1000 - 5000",B23="5000 - 10000",B23="&gt; 10000"),TRUE,FALSE)</f>
        <v>0</v>
      </c>
      <c r="G23" s="53" t="b">
        <f>IF(OR(C23="X",C23="N/A"),TRUE,FALSE)</f>
        <v>0</v>
      </c>
      <c r="H23" s="55">
        <f>COUNTIF(B23,"")</f>
        <v>1</v>
      </c>
      <c r="I23" s="55">
        <f>COUNTIF(C23,"")</f>
        <v>1</v>
      </c>
    </row>
    <row r="24" spans="1:9" x14ac:dyDescent="0.25">
      <c r="A24" s="86"/>
      <c r="B24" s="98"/>
      <c r="C24" s="39"/>
      <c r="D24" s="36" t="s">
        <v>14</v>
      </c>
      <c r="G24" s="53" t="b">
        <f t="shared" ref="G24:G50" si="2">IF(OR(C24="X",C24="N/A"),TRUE,FALSE)</f>
        <v>0</v>
      </c>
      <c r="I24" s="55">
        <f t="shared" ref="I24:I50" si="3">COUNTIF(C24,"")</f>
        <v>1</v>
      </c>
    </row>
    <row r="25" spans="1:9" x14ac:dyDescent="0.25">
      <c r="A25" s="86"/>
      <c r="B25" s="98"/>
      <c r="C25" s="39"/>
      <c r="D25" s="36" t="s">
        <v>15</v>
      </c>
      <c r="G25" s="53" t="b">
        <f t="shared" si="2"/>
        <v>0</v>
      </c>
      <c r="I25" s="55">
        <f t="shared" si="3"/>
        <v>1</v>
      </c>
    </row>
    <row r="26" spans="1:9" ht="14.25" customHeight="1" x14ac:dyDescent="0.25">
      <c r="A26" s="86"/>
      <c r="B26" s="98"/>
      <c r="C26" s="39"/>
      <c r="D26" s="36" t="s">
        <v>19</v>
      </c>
      <c r="G26" s="53" t="b">
        <f t="shared" si="2"/>
        <v>0</v>
      </c>
      <c r="I26" s="55">
        <f t="shared" si="3"/>
        <v>1</v>
      </c>
    </row>
    <row r="27" spans="1:9" x14ac:dyDescent="0.25">
      <c r="A27" s="86"/>
      <c r="B27" s="98"/>
      <c r="C27" s="39"/>
      <c r="D27" s="36" t="s">
        <v>16</v>
      </c>
      <c r="G27" s="53" t="b">
        <f t="shared" si="2"/>
        <v>0</v>
      </c>
      <c r="I27" s="55">
        <f>COUNTIF(C27,"")</f>
        <v>1</v>
      </c>
    </row>
    <row r="28" spans="1:9" x14ac:dyDescent="0.25">
      <c r="A28" s="86"/>
      <c r="B28" s="98"/>
      <c r="C28" s="39"/>
      <c r="D28" s="36" t="s">
        <v>17</v>
      </c>
      <c r="G28" s="53" t="b">
        <f t="shared" si="2"/>
        <v>0</v>
      </c>
      <c r="I28" s="55">
        <f t="shared" si="3"/>
        <v>1</v>
      </c>
    </row>
    <row r="29" spans="1:9" x14ac:dyDescent="0.25">
      <c r="A29" s="86"/>
      <c r="B29" s="98"/>
      <c r="C29" s="39"/>
      <c r="D29" s="36" t="s">
        <v>18</v>
      </c>
      <c r="G29" s="53" t="b">
        <f t="shared" si="2"/>
        <v>0</v>
      </c>
      <c r="I29" s="55">
        <f t="shared" si="3"/>
        <v>1</v>
      </c>
    </row>
    <row r="30" spans="1:9" x14ac:dyDescent="0.25">
      <c r="A30" s="85" t="s">
        <v>9</v>
      </c>
      <c r="B30" s="98"/>
      <c r="C30" s="39"/>
      <c r="D30" s="36" t="s">
        <v>13</v>
      </c>
      <c r="F30" s="53" t="b">
        <f>IF(OR(B30="&lt; 50",B30="50 - 300",B30="300 - 1000",B30="1000 - 5000",B30="5000 - 10000",B30="&gt; 10000"),TRUE,FALSE)</f>
        <v>0</v>
      </c>
      <c r="G30" s="53" t="b">
        <f t="shared" si="2"/>
        <v>0</v>
      </c>
      <c r="H30" s="55">
        <f>COUNTIF(B30,"")</f>
        <v>1</v>
      </c>
      <c r="I30" s="55">
        <f t="shared" si="3"/>
        <v>1</v>
      </c>
    </row>
    <row r="31" spans="1:9" x14ac:dyDescent="0.25">
      <c r="A31" s="86"/>
      <c r="B31" s="98"/>
      <c r="C31" s="39"/>
      <c r="D31" s="36" t="s">
        <v>14</v>
      </c>
      <c r="G31" s="53" t="b">
        <f t="shared" si="2"/>
        <v>0</v>
      </c>
      <c r="I31" s="55">
        <f t="shared" si="3"/>
        <v>1</v>
      </c>
    </row>
    <row r="32" spans="1:9" x14ac:dyDescent="0.25">
      <c r="A32" s="86"/>
      <c r="B32" s="98"/>
      <c r="C32" s="39"/>
      <c r="D32" s="36" t="s">
        <v>15</v>
      </c>
      <c r="G32" s="53" t="b">
        <f t="shared" si="2"/>
        <v>0</v>
      </c>
      <c r="I32" s="55">
        <f t="shared" si="3"/>
        <v>1</v>
      </c>
    </row>
    <row r="33" spans="1:9" ht="14.25" customHeight="1" x14ac:dyDescent="0.25">
      <c r="A33" s="86"/>
      <c r="B33" s="98"/>
      <c r="C33" s="39"/>
      <c r="D33" s="36" t="s">
        <v>19</v>
      </c>
      <c r="G33" s="53" t="b">
        <f t="shared" si="2"/>
        <v>0</v>
      </c>
      <c r="I33" s="55">
        <f t="shared" si="3"/>
        <v>1</v>
      </c>
    </row>
    <row r="34" spans="1:9" x14ac:dyDescent="0.25">
      <c r="A34" s="86"/>
      <c r="B34" s="98"/>
      <c r="C34" s="39"/>
      <c r="D34" s="36" t="s">
        <v>16</v>
      </c>
      <c r="G34" s="53" t="b">
        <f t="shared" si="2"/>
        <v>0</v>
      </c>
      <c r="I34" s="55">
        <f t="shared" si="3"/>
        <v>1</v>
      </c>
    </row>
    <row r="35" spans="1:9" x14ac:dyDescent="0.25">
      <c r="A35" s="86"/>
      <c r="B35" s="98"/>
      <c r="C35" s="39"/>
      <c r="D35" s="36" t="s">
        <v>17</v>
      </c>
      <c r="G35" s="53" t="b">
        <f t="shared" si="2"/>
        <v>0</v>
      </c>
      <c r="I35" s="55">
        <f>COUNTIF(C35,"")</f>
        <v>1</v>
      </c>
    </row>
    <row r="36" spans="1:9" x14ac:dyDescent="0.25">
      <c r="A36" s="86"/>
      <c r="B36" s="98"/>
      <c r="C36" s="39"/>
      <c r="D36" s="36" t="s">
        <v>18</v>
      </c>
      <c r="G36" s="53" t="b">
        <f t="shared" si="2"/>
        <v>0</v>
      </c>
      <c r="I36" s="55">
        <f t="shared" si="3"/>
        <v>1</v>
      </c>
    </row>
    <row r="37" spans="1:9" x14ac:dyDescent="0.25">
      <c r="A37" s="85" t="s">
        <v>8</v>
      </c>
      <c r="B37" s="98"/>
      <c r="C37" s="39"/>
      <c r="D37" s="36" t="s">
        <v>13</v>
      </c>
      <c r="F37" s="53" t="b">
        <f>IF(OR(B37="&lt; 50",B37="50 - 300",B37="300 - 1000",B37="1000 - 5000",B37="5000 - 10000",B37="&gt; 10000"),TRUE,FALSE)</f>
        <v>0</v>
      </c>
      <c r="G37" s="53" t="b">
        <f t="shared" si="2"/>
        <v>0</v>
      </c>
      <c r="H37" s="55">
        <f>COUNTIF(B37,"")</f>
        <v>1</v>
      </c>
      <c r="I37" s="55">
        <f t="shared" si="3"/>
        <v>1</v>
      </c>
    </row>
    <row r="38" spans="1:9" x14ac:dyDescent="0.25">
      <c r="A38" s="86"/>
      <c r="B38" s="98"/>
      <c r="C38" s="39"/>
      <c r="D38" s="36" t="s">
        <v>14</v>
      </c>
      <c r="G38" s="53" t="b">
        <f t="shared" si="2"/>
        <v>0</v>
      </c>
      <c r="I38" s="55">
        <f t="shared" si="3"/>
        <v>1</v>
      </c>
    </row>
    <row r="39" spans="1:9" x14ac:dyDescent="0.25">
      <c r="A39" s="86"/>
      <c r="B39" s="98"/>
      <c r="C39" s="39"/>
      <c r="D39" s="36" t="s">
        <v>15</v>
      </c>
      <c r="G39" s="53" t="b">
        <f t="shared" si="2"/>
        <v>0</v>
      </c>
      <c r="I39" s="55">
        <f t="shared" si="3"/>
        <v>1</v>
      </c>
    </row>
    <row r="40" spans="1:9" ht="14.25" customHeight="1" x14ac:dyDescent="0.25">
      <c r="A40" s="86"/>
      <c r="B40" s="98"/>
      <c r="C40" s="39"/>
      <c r="D40" s="36" t="s">
        <v>19</v>
      </c>
      <c r="G40" s="53" t="b">
        <f t="shared" si="2"/>
        <v>0</v>
      </c>
      <c r="I40" s="55">
        <f t="shared" si="3"/>
        <v>1</v>
      </c>
    </row>
    <row r="41" spans="1:9" x14ac:dyDescent="0.25">
      <c r="A41" s="86"/>
      <c r="B41" s="98"/>
      <c r="C41" s="39"/>
      <c r="D41" s="36" t="s">
        <v>16</v>
      </c>
      <c r="G41" s="53" t="b">
        <f t="shared" si="2"/>
        <v>0</v>
      </c>
      <c r="I41" s="55">
        <f>COUNTIF(C41,"")</f>
        <v>1</v>
      </c>
    </row>
    <row r="42" spans="1:9" x14ac:dyDescent="0.25">
      <c r="A42" s="86"/>
      <c r="B42" s="98"/>
      <c r="C42" s="39"/>
      <c r="D42" s="36" t="s">
        <v>17</v>
      </c>
      <c r="G42" s="53" t="b">
        <f t="shared" si="2"/>
        <v>0</v>
      </c>
      <c r="I42" s="55">
        <f t="shared" si="3"/>
        <v>1</v>
      </c>
    </row>
    <row r="43" spans="1:9" x14ac:dyDescent="0.25">
      <c r="A43" s="86"/>
      <c r="B43" s="98"/>
      <c r="C43" s="39"/>
      <c r="D43" s="36" t="s">
        <v>18</v>
      </c>
      <c r="G43" s="53" t="b">
        <f t="shared" si="2"/>
        <v>0</v>
      </c>
      <c r="I43" s="55">
        <f t="shared" si="3"/>
        <v>1</v>
      </c>
    </row>
    <row r="44" spans="1:9" x14ac:dyDescent="0.25">
      <c r="A44" s="85" t="s">
        <v>20</v>
      </c>
      <c r="B44" s="98"/>
      <c r="C44" s="39"/>
      <c r="D44" s="36" t="s">
        <v>13</v>
      </c>
      <c r="F44" s="53" t="b">
        <f>IF(OR(B44="&lt; 50",B44="50 - 300",B44="300 - 1000",B44="1000 - 5000",B44="5000 - 10000",B44="&gt; 10000"),TRUE,FALSE)</f>
        <v>0</v>
      </c>
      <c r="G44" s="53" t="b">
        <f t="shared" si="2"/>
        <v>0</v>
      </c>
      <c r="H44" s="55">
        <f>COUNTIF(B44,"")</f>
        <v>1</v>
      </c>
      <c r="I44" s="55">
        <f t="shared" si="3"/>
        <v>1</v>
      </c>
    </row>
    <row r="45" spans="1:9" x14ac:dyDescent="0.25">
      <c r="A45" s="86"/>
      <c r="B45" s="98"/>
      <c r="C45" s="39"/>
      <c r="D45" s="36" t="s">
        <v>14</v>
      </c>
      <c r="G45" s="53" t="b">
        <f t="shared" si="2"/>
        <v>0</v>
      </c>
      <c r="I45" s="55">
        <f t="shared" si="3"/>
        <v>1</v>
      </c>
    </row>
    <row r="46" spans="1:9" x14ac:dyDescent="0.25">
      <c r="A46" s="86"/>
      <c r="B46" s="98"/>
      <c r="C46" s="39"/>
      <c r="D46" s="36" t="s">
        <v>15</v>
      </c>
      <c r="G46" s="53" t="b">
        <f t="shared" si="2"/>
        <v>0</v>
      </c>
      <c r="I46" s="55">
        <f t="shared" si="3"/>
        <v>1</v>
      </c>
    </row>
    <row r="47" spans="1:9" ht="14.25" customHeight="1" x14ac:dyDescent="0.25">
      <c r="A47" s="86"/>
      <c r="B47" s="98"/>
      <c r="C47" s="39"/>
      <c r="D47" s="36" t="s">
        <v>19</v>
      </c>
      <c r="G47" s="53" t="b">
        <f t="shared" si="2"/>
        <v>0</v>
      </c>
      <c r="I47" s="55">
        <f t="shared" si="3"/>
        <v>1</v>
      </c>
    </row>
    <row r="48" spans="1:9" x14ac:dyDescent="0.25">
      <c r="A48" s="86"/>
      <c r="B48" s="98"/>
      <c r="C48" s="39"/>
      <c r="D48" s="36" t="s">
        <v>16</v>
      </c>
      <c r="G48" s="53" t="b">
        <f t="shared" si="2"/>
        <v>0</v>
      </c>
      <c r="I48" s="55">
        <f t="shared" si="3"/>
        <v>1</v>
      </c>
    </row>
    <row r="49" spans="1:9" x14ac:dyDescent="0.25">
      <c r="A49" s="86"/>
      <c r="B49" s="98"/>
      <c r="C49" s="39"/>
      <c r="D49" s="36" t="s">
        <v>17</v>
      </c>
      <c r="G49" s="53" t="b">
        <f t="shared" si="2"/>
        <v>0</v>
      </c>
      <c r="I49" s="55">
        <f t="shared" si="3"/>
        <v>1</v>
      </c>
    </row>
    <row r="50" spans="1:9" ht="15.75" thickBot="1" x14ac:dyDescent="0.3">
      <c r="A50" s="106"/>
      <c r="B50" s="77"/>
      <c r="C50" s="40"/>
      <c r="D50" s="32" t="s">
        <v>18</v>
      </c>
      <c r="G50" s="53" t="b">
        <f t="shared" si="2"/>
        <v>0</v>
      </c>
      <c r="I50" s="55">
        <f t="shared" si="3"/>
        <v>1</v>
      </c>
    </row>
    <row r="51" spans="1:9" ht="15.75" thickBot="1" x14ac:dyDescent="0.3">
      <c r="A51" s="33"/>
      <c r="B51" s="33"/>
      <c r="C51" s="18"/>
      <c r="D51" s="18"/>
    </row>
    <row r="52" spans="1:9" ht="27.75" customHeight="1" thickBot="1" x14ac:dyDescent="0.3">
      <c r="A52" s="109" t="s">
        <v>35</v>
      </c>
      <c r="B52" s="110"/>
      <c r="C52" s="110"/>
      <c r="D52" s="111"/>
    </row>
    <row r="53" spans="1:9" x14ac:dyDescent="0.25">
      <c r="A53" s="71" t="s">
        <v>36</v>
      </c>
      <c r="B53" s="72"/>
      <c r="C53" s="117" t="s">
        <v>46</v>
      </c>
      <c r="D53" s="118"/>
    </row>
    <row r="54" spans="1:9" ht="15.75" thickBot="1" x14ac:dyDescent="0.3">
      <c r="A54" s="73" t="s">
        <v>37</v>
      </c>
      <c r="B54" s="74"/>
      <c r="C54" s="119"/>
      <c r="D54" s="120"/>
    </row>
    <row r="55" spans="1:9" x14ac:dyDescent="0.25">
      <c r="A55" s="79" t="s">
        <v>21</v>
      </c>
      <c r="B55" s="80"/>
      <c r="C55" s="115"/>
      <c r="D55" s="116"/>
      <c r="F55" s="53" t="b">
        <f>IF(OR(C55="&lt; 50",C55="50 - 300",C55="300 - 1000",C55="1000 - 5000",C55="5000 - 10000",C55="&gt; 10000"),TRUE,FALSE)</f>
        <v>0</v>
      </c>
      <c r="H55" s="55">
        <f>COUNTIF(C55,"")</f>
        <v>1</v>
      </c>
    </row>
    <row r="56" spans="1:9" x14ac:dyDescent="0.25">
      <c r="A56" s="83" t="s">
        <v>22</v>
      </c>
      <c r="B56" s="84"/>
      <c r="C56" s="98"/>
      <c r="D56" s="112"/>
      <c r="F56" s="53" t="b">
        <f t="shared" ref="F56:F61" si="4">IF(OR(C56="&lt; 50",C56="50 - 300",C56="300 - 1000",C56="1000 - 5000",C56="5000 - 10000",C56="&gt; 10000"),TRUE,FALSE)</f>
        <v>0</v>
      </c>
      <c r="H56" s="55">
        <f t="shared" ref="H56:H60" si="5">COUNTIF(C56,"")</f>
        <v>1</v>
      </c>
    </row>
    <row r="57" spans="1:9" x14ac:dyDescent="0.25">
      <c r="A57" s="83" t="s">
        <v>23</v>
      </c>
      <c r="B57" s="84"/>
      <c r="C57" s="98"/>
      <c r="D57" s="112"/>
      <c r="F57" s="53" t="b">
        <f t="shared" si="4"/>
        <v>0</v>
      </c>
      <c r="H57" s="55">
        <f t="shared" si="5"/>
        <v>1</v>
      </c>
    </row>
    <row r="58" spans="1:9" x14ac:dyDescent="0.25">
      <c r="A58" s="83" t="s">
        <v>24</v>
      </c>
      <c r="B58" s="84"/>
      <c r="C58" s="98"/>
      <c r="D58" s="112"/>
      <c r="F58" s="53" t="b">
        <f t="shared" si="4"/>
        <v>0</v>
      </c>
      <c r="H58" s="55">
        <f t="shared" si="5"/>
        <v>1</v>
      </c>
    </row>
    <row r="59" spans="1:9" x14ac:dyDescent="0.25">
      <c r="A59" s="83" t="s">
        <v>25</v>
      </c>
      <c r="B59" s="84"/>
      <c r="C59" s="98"/>
      <c r="D59" s="112"/>
      <c r="F59" s="53" t="b">
        <f t="shared" si="4"/>
        <v>0</v>
      </c>
      <c r="H59" s="55">
        <f t="shared" si="5"/>
        <v>1</v>
      </c>
    </row>
    <row r="60" spans="1:9" x14ac:dyDescent="0.25">
      <c r="A60" s="83" t="s">
        <v>26</v>
      </c>
      <c r="B60" s="84"/>
      <c r="C60" s="98"/>
      <c r="D60" s="112"/>
      <c r="F60" s="53" t="b">
        <f t="shared" si="4"/>
        <v>0</v>
      </c>
      <c r="H60" s="55">
        <f t="shared" si="5"/>
        <v>1</v>
      </c>
    </row>
    <row r="61" spans="1:9" ht="15.75" thickBot="1" x14ac:dyDescent="0.3">
      <c r="A61" s="81" t="s">
        <v>27</v>
      </c>
      <c r="B61" s="82"/>
      <c r="C61" s="77"/>
      <c r="D61" s="78"/>
      <c r="F61" s="53" t="b">
        <f t="shared" si="4"/>
        <v>0</v>
      </c>
      <c r="H61" s="55">
        <f>COUNTIF(C61,"")</f>
        <v>1</v>
      </c>
    </row>
    <row r="62" spans="1:9" ht="15.75" thickBot="1" x14ac:dyDescent="0.3">
      <c r="A62" s="34"/>
      <c r="B62" s="34"/>
      <c r="C62" s="18"/>
      <c r="D62" s="18"/>
    </row>
    <row r="63" spans="1:9" ht="28.15" customHeight="1" thickBot="1" x14ac:dyDescent="0.3">
      <c r="A63" s="64" t="s">
        <v>38</v>
      </c>
      <c r="B63" s="65"/>
      <c r="C63" s="65"/>
      <c r="D63" s="66"/>
    </row>
    <row r="64" spans="1:9" ht="50.1" customHeight="1" x14ac:dyDescent="0.25">
      <c r="A64" s="107" t="s">
        <v>126</v>
      </c>
      <c r="B64" s="108"/>
      <c r="C64" s="75"/>
      <c r="D64" s="76"/>
      <c r="F64" s="53" t="b">
        <f>ISNUMBER(C64)</f>
        <v>0</v>
      </c>
      <c r="G64" s="53" t="b">
        <f>IF(AND(C64&gt;0,OR(B65=1,B66=1,B67=1,B68=1,B69=1,B70=1,B71=1),OR(B72=1,B73=1,B74=1,B75=1,B76=1,B77=1),OR(C78="Yes",C78="No")),TRUE,IF(C64=0,TRUE,FALSE))</f>
        <v>1</v>
      </c>
      <c r="H64" s="55">
        <f>COUNTIF(C64,"")</f>
        <v>1</v>
      </c>
    </row>
    <row r="65" spans="1:8" ht="14.25" customHeight="1" x14ac:dyDescent="0.25">
      <c r="A65" s="102" t="s">
        <v>41</v>
      </c>
      <c r="B65" s="35"/>
      <c r="C65" s="67" t="s">
        <v>13</v>
      </c>
      <c r="D65" s="68"/>
      <c r="F65" s="53" t="b">
        <f>IF(OR(B65="", B65=1,B65=2,B65=3),TRUE,FALSE)</f>
        <v>1</v>
      </c>
      <c r="H65" s="55">
        <f>COUNTIF(B65,"")</f>
        <v>1</v>
      </c>
    </row>
    <row r="66" spans="1:8" x14ac:dyDescent="0.25">
      <c r="A66" s="102"/>
      <c r="B66" s="35"/>
      <c r="C66" s="67" t="s">
        <v>14</v>
      </c>
      <c r="D66" s="68"/>
      <c r="F66" s="53" t="b">
        <f>IF(OR(B66="", B66=1,B66=2,B66=3),TRUE,FALSE)</f>
        <v>1</v>
      </c>
      <c r="H66" s="55">
        <f t="shared" ref="H66:H77" si="6">COUNTIF(B66,"")</f>
        <v>1</v>
      </c>
    </row>
    <row r="67" spans="1:8" x14ac:dyDescent="0.25">
      <c r="A67" s="102"/>
      <c r="B67" s="35"/>
      <c r="C67" s="67" t="s">
        <v>15</v>
      </c>
      <c r="D67" s="68"/>
      <c r="F67" s="53" t="b">
        <f t="shared" ref="F67:F77" si="7">IF(OR(B67="", B67=1,B67=2,B67=3),TRUE,FALSE)</f>
        <v>1</v>
      </c>
      <c r="H67" s="55">
        <f>COUNTIF(B67,"")</f>
        <v>1</v>
      </c>
    </row>
    <row r="68" spans="1:8" x14ac:dyDescent="0.25">
      <c r="A68" s="102"/>
      <c r="B68" s="35"/>
      <c r="C68" s="67" t="s">
        <v>19</v>
      </c>
      <c r="D68" s="68"/>
      <c r="F68" s="53" t="b">
        <f t="shared" si="7"/>
        <v>1</v>
      </c>
      <c r="H68" s="55">
        <f t="shared" si="6"/>
        <v>1</v>
      </c>
    </row>
    <row r="69" spans="1:8" x14ac:dyDescent="0.25">
      <c r="A69" s="102"/>
      <c r="B69" s="35"/>
      <c r="C69" s="67" t="s">
        <v>16</v>
      </c>
      <c r="D69" s="68"/>
      <c r="F69" s="53" t="b">
        <f t="shared" si="7"/>
        <v>1</v>
      </c>
      <c r="H69" s="55">
        <f t="shared" si="6"/>
        <v>1</v>
      </c>
    </row>
    <row r="70" spans="1:8" x14ac:dyDescent="0.25">
      <c r="A70" s="102"/>
      <c r="B70" s="35"/>
      <c r="C70" s="67" t="s">
        <v>17</v>
      </c>
      <c r="D70" s="68"/>
      <c r="F70" s="53" t="b">
        <f t="shared" si="7"/>
        <v>1</v>
      </c>
      <c r="H70" s="55">
        <f t="shared" si="6"/>
        <v>1</v>
      </c>
    </row>
    <row r="71" spans="1:8" x14ac:dyDescent="0.25">
      <c r="A71" s="102"/>
      <c r="B71" s="35"/>
      <c r="C71" s="67" t="s">
        <v>18</v>
      </c>
      <c r="D71" s="68"/>
      <c r="F71" s="53" t="b">
        <f t="shared" si="7"/>
        <v>1</v>
      </c>
      <c r="H71" s="55">
        <f t="shared" si="6"/>
        <v>1</v>
      </c>
    </row>
    <row r="72" spans="1:8" ht="27" customHeight="1" x14ac:dyDescent="0.25">
      <c r="A72" s="102" t="s">
        <v>42</v>
      </c>
      <c r="B72" s="35"/>
      <c r="C72" s="67" t="s">
        <v>47</v>
      </c>
      <c r="D72" s="68"/>
      <c r="F72" s="53" t="b">
        <f t="shared" si="7"/>
        <v>1</v>
      </c>
      <c r="H72" s="55">
        <f t="shared" si="6"/>
        <v>1</v>
      </c>
    </row>
    <row r="73" spans="1:8" ht="40.5" customHeight="1" x14ac:dyDescent="0.25">
      <c r="A73" s="102"/>
      <c r="B73" s="35"/>
      <c r="C73" s="67" t="s">
        <v>48</v>
      </c>
      <c r="D73" s="68"/>
      <c r="F73" s="53" t="b">
        <f t="shared" si="7"/>
        <v>1</v>
      </c>
      <c r="H73" s="55">
        <f t="shared" si="6"/>
        <v>1</v>
      </c>
    </row>
    <row r="74" spans="1:8" ht="27" customHeight="1" x14ac:dyDescent="0.25">
      <c r="A74" s="102"/>
      <c r="B74" s="35"/>
      <c r="C74" s="67" t="s">
        <v>49</v>
      </c>
      <c r="D74" s="68"/>
      <c r="F74" s="53" t="b">
        <f t="shared" si="7"/>
        <v>1</v>
      </c>
      <c r="H74" s="55">
        <f t="shared" si="6"/>
        <v>1</v>
      </c>
    </row>
    <row r="75" spans="1:8" ht="54" customHeight="1" x14ac:dyDescent="0.25">
      <c r="A75" s="102"/>
      <c r="B75" s="35"/>
      <c r="C75" s="67" t="s">
        <v>50</v>
      </c>
      <c r="D75" s="68"/>
      <c r="F75" s="53" t="b">
        <f t="shared" si="7"/>
        <v>1</v>
      </c>
      <c r="H75" s="55">
        <f t="shared" si="6"/>
        <v>1</v>
      </c>
    </row>
    <row r="76" spans="1:8" ht="40.5" customHeight="1" x14ac:dyDescent="0.25">
      <c r="A76" s="102"/>
      <c r="B76" s="35"/>
      <c r="C76" s="67" t="s">
        <v>56</v>
      </c>
      <c r="D76" s="68"/>
      <c r="F76" s="53" t="b">
        <f t="shared" si="7"/>
        <v>1</v>
      </c>
      <c r="H76" s="55">
        <f t="shared" si="6"/>
        <v>1</v>
      </c>
    </row>
    <row r="77" spans="1:8" x14ac:dyDescent="0.25">
      <c r="A77" s="102"/>
      <c r="B77" s="35"/>
      <c r="C77" s="67" t="s">
        <v>51</v>
      </c>
      <c r="D77" s="68"/>
      <c r="F77" s="53" t="b">
        <f t="shared" si="7"/>
        <v>1</v>
      </c>
      <c r="H77" s="55">
        <f t="shared" si="6"/>
        <v>1</v>
      </c>
    </row>
    <row r="78" spans="1:8" ht="49.9" customHeight="1" x14ac:dyDescent="0.25">
      <c r="A78" s="102" t="s">
        <v>43</v>
      </c>
      <c r="B78" s="67"/>
      <c r="C78" s="113"/>
      <c r="D78" s="114"/>
      <c r="F78" s="53" t="b">
        <f>IF(OR(C78="Yes",C78="No",C78=""),TRUE,FALSE)</f>
        <v>1</v>
      </c>
      <c r="H78" s="55">
        <f>COUNTIF(C78,"")</f>
        <v>1</v>
      </c>
    </row>
    <row r="79" spans="1:8" ht="49.9" customHeight="1" thickBot="1" x14ac:dyDescent="0.3">
      <c r="A79" s="69" t="s">
        <v>127</v>
      </c>
      <c r="B79" s="70"/>
      <c r="C79" s="62"/>
      <c r="D79" s="63"/>
      <c r="F79" s="53" t="b">
        <f>IF(OR(C79="English",C79="The language(s) of the home Member State",C79="Any of the two options above at the clients' discretion (i.e. complaints may be filled either in English or in the language(s) of the home member state",C79="other",C79=""),TRUE,FALSE)</f>
        <v>1</v>
      </c>
      <c r="G79" s="53" t="b">
        <f>IF(AND(C78="No",C79=""),FALSE,TRUE)</f>
        <v>1</v>
      </c>
      <c r="H79" s="55">
        <f>COUNTIF(C79,"")</f>
        <v>1</v>
      </c>
    </row>
    <row r="81" spans="2:9" x14ac:dyDescent="0.25">
      <c r="B81" s="16" t="s">
        <v>88</v>
      </c>
      <c r="H81" s="55">
        <f>SUM(H6:H79)</f>
        <v>37</v>
      </c>
      <c r="I81" s="55">
        <f>SUM(I6:I79)</f>
        <v>28</v>
      </c>
    </row>
    <row r="82" spans="2:9" x14ac:dyDescent="0.25">
      <c r="B82" s="46" t="b">
        <f>IF(H82=65,TRUE,IF(OR(ISBLANK(B6),ISBLANK(B7),ISBLANK(B13),ISBLANK(B23),ISBLANK(B30),ISBLANK(B37),ISBLANK(B44),ISBLANK(C23),ISBLANK(C24),ISBLANK(C25),ISBLANK(C26),ISBLANK(C27),ISBLANK(C28),ISBLANK(C29),ISBLANK(C30),ISBLANK(C31),ISBLANK(C32),ISBLANK(C33),ISBLANK(C34),ISBLANK(C35),ISBLANK(C36),ISBLANK(C37),ISBLANK(C38),ISBLANK(C39),ISBLANK(C40),ISBLANK(C41),ISBLANK(C42),ISBLANK(C43),ISBLANK(C44),ISBLANK(C45),ISBLANK(C46),ISBLANK(C47),ISBLANK(C48),ISBLANK(C49),ISBLANK(C50),ISBLANK(C55),ISBLANK(C56),ISBLANK(C57),ISBLANK(C58),ISBLANK(C59),ISBLANK(C60),ISBLANK(C61),ISBLANK(C64),F3=FALSE,G3=FALSE),FALSE,TRUE))</f>
        <v>1</v>
      </c>
      <c r="H82" s="56">
        <f>H81+I81</f>
        <v>65</v>
      </c>
    </row>
  </sheetData>
  <sheetProtection algorithmName="SHA-512" hashValue="DI290Jl3yusgNkGGkgDkT4PUby5hbHVmk0s8yPDuiWdFAA0FQDIzcSLnt1qYC2exqSmWK3f8lgFZ5buL7kzl/A==" saltValue="JOHWI2cHzyugCvcPsB5wQA==" spinCount="100000" sheet="1" objects="1" scenarios="1"/>
  <mergeCells count="65">
    <mergeCell ref="A12:D12"/>
    <mergeCell ref="B3:D3"/>
    <mergeCell ref="A5:B5"/>
    <mergeCell ref="B6:D6"/>
    <mergeCell ref="B7:D7"/>
    <mergeCell ref="B8:D8"/>
    <mergeCell ref="B13:D13"/>
    <mergeCell ref="A14:A19"/>
    <mergeCell ref="B14:D14"/>
    <mergeCell ref="B15:D15"/>
    <mergeCell ref="B16:D16"/>
    <mergeCell ref="B17:D17"/>
    <mergeCell ref="B18:D18"/>
    <mergeCell ref="B19:D19"/>
    <mergeCell ref="A53:B53"/>
    <mergeCell ref="C53:D54"/>
    <mergeCell ref="A54:B54"/>
    <mergeCell ref="A21:D21"/>
    <mergeCell ref="C22:D22"/>
    <mergeCell ref="A23:A29"/>
    <mergeCell ref="B23:B29"/>
    <mergeCell ref="A30:A36"/>
    <mergeCell ref="B30:B36"/>
    <mergeCell ref="A37:A43"/>
    <mergeCell ref="B37:B43"/>
    <mergeCell ref="A44:A50"/>
    <mergeCell ref="B44:B50"/>
    <mergeCell ref="A52:D52"/>
    <mergeCell ref="A55:B55"/>
    <mergeCell ref="C55:D55"/>
    <mergeCell ref="A56:B56"/>
    <mergeCell ref="C56:D56"/>
    <mergeCell ref="A57:B57"/>
    <mergeCell ref="C57:D57"/>
    <mergeCell ref="C65:D65"/>
    <mergeCell ref="C66:D66"/>
    <mergeCell ref="C67:D67"/>
    <mergeCell ref="C68:D68"/>
    <mergeCell ref="A58:B58"/>
    <mergeCell ref="C58:D58"/>
    <mergeCell ref="A59:B59"/>
    <mergeCell ref="C59:D59"/>
    <mergeCell ref="A60:B60"/>
    <mergeCell ref="C60:D60"/>
    <mergeCell ref="A61:B61"/>
    <mergeCell ref="C61:D61"/>
    <mergeCell ref="A63:D63"/>
    <mergeCell ref="A64:B64"/>
    <mergeCell ref="C64:D64"/>
    <mergeCell ref="A1:D1"/>
    <mergeCell ref="A78:B78"/>
    <mergeCell ref="C78:D78"/>
    <mergeCell ref="A79:B79"/>
    <mergeCell ref="C79:D79"/>
    <mergeCell ref="C69:D69"/>
    <mergeCell ref="C70:D70"/>
    <mergeCell ref="C71:D71"/>
    <mergeCell ref="A72:A77"/>
    <mergeCell ref="C72:D72"/>
    <mergeCell ref="C73:D73"/>
    <mergeCell ref="C74:D74"/>
    <mergeCell ref="C75:D75"/>
    <mergeCell ref="C76:D76"/>
    <mergeCell ref="C77:D77"/>
    <mergeCell ref="A65:A71"/>
  </mergeCells>
  <conditionalFormatting sqref="B82">
    <cfRule type="cellIs" dxfId="67" priority="1" operator="equal">
      <formula>TRUE</formula>
    </cfRule>
    <cfRule type="cellIs" dxfId="66" priority="2" operator="equal">
      <formula>"TRUE"</formula>
    </cfRule>
    <cfRule type="cellIs" dxfId="65" priority="3" operator="equal">
      <formula>"FALSE"</formula>
    </cfRule>
  </conditionalFormatting>
  <dataValidations count="8">
    <dataValidation type="whole" allowBlank="1" showInputMessage="1" showErrorMessage="1" sqref="B65:B77">
      <formula1>1</formula1>
      <formula2>3</formula2>
    </dataValidation>
    <dataValidation type="whole" operator="greaterThanOrEqual" allowBlank="1" showInputMessage="1" showErrorMessage="1" sqref="C64:D64">
      <formula1>0</formula1>
    </dataValidation>
    <dataValidation type="decimal" allowBlank="1" showInputMessage="1" showErrorMessage="1" sqref="B6:D6">
      <formula1>-9999999999999990000</formula1>
      <formula2>9999999999999990000</formula2>
    </dataValidation>
    <dataValidation type="list" allowBlank="1" showInputMessage="1" showErrorMessage="1" sqref="C23:C50">
      <formula1>"X, N/A"</formula1>
    </dataValidation>
    <dataValidation type="list" allowBlank="1" showInputMessage="1" showErrorMessage="1" sqref="C79">
      <formula1>"English, The language(s) of the home Member State, Any of the two options above at the clients' discretion (i.e. complaints may be filled either in English or in the language(s) of the home member state, other"</formula1>
    </dataValidation>
    <dataValidation type="list" allowBlank="1" showInputMessage="1" showErrorMessage="1" sqref="B14:D19">
      <formula1>"specific website, specific marketing material, use of the language of a host MS (if different from the one(s) from your home MS), telephone calls, tied agents in the host MS, roadshows"</formula1>
    </dataValidation>
    <dataValidation type="list" allowBlank="1" showInputMessage="1" showErrorMessage="1" sqref="B7:D8 B13:D13 C78">
      <formula1>"Yes, No"</formula1>
    </dataValidation>
    <dataValidation type="list" allowBlank="1" showInputMessage="1" showErrorMessage="1" sqref="B23 B44 B37 B30 C55:C61">
      <formula1>"&lt; 50, 50 - 300, 300 - 1000, 1000 - 5000, 5000 - 10000, &gt; 10000"</formula1>
    </dataValidation>
  </dataValidations>
  <pageMargins left="0.7" right="0.7" top="0.75" bottom="0.75" header="0.3" footer="0.3"/>
  <pageSetup paperSize="9" scale="71" fitToHeight="0" orientation="portrait" horizontalDpi="300" verticalDpi="300" r:id="rId1"/>
  <rowBreaks count="1" manualBreakCount="1">
    <brk id="51" max="3"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82"/>
  <sheetViews>
    <sheetView zoomScaleNormal="100" zoomScaleSheetLayoutView="100" workbookViewId="0">
      <selection sqref="A1:D1"/>
    </sheetView>
  </sheetViews>
  <sheetFormatPr defaultRowHeight="15" x14ac:dyDescent="0.25"/>
  <cols>
    <col min="1" max="1" width="48.7109375" style="4" customWidth="1"/>
    <col min="2" max="4" width="25.5703125" style="4" customWidth="1"/>
    <col min="5" max="10" width="9.140625" style="53"/>
    <col min="11" max="16384" width="9.140625" style="4"/>
  </cols>
  <sheetData>
    <row r="1" spans="1:8" ht="16.5" thickBot="1" x14ac:dyDescent="0.3">
      <c r="A1" s="58" t="s">
        <v>44</v>
      </c>
      <c r="B1" s="121"/>
      <c r="C1" s="121"/>
      <c r="D1" s="59"/>
    </row>
    <row r="2" spans="1:8" ht="15.75" thickBot="1" x14ac:dyDescent="0.3">
      <c r="A2" s="18"/>
      <c r="B2" s="18"/>
      <c r="C2" s="18"/>
      <c r="D2" s="18"/>
    </row>
    <row r="3" spans="1:8" ht="15.75" thickBot="1" x14ac:dyDescent="0.3">
      <c r="A3" s="19" t="s">
        <v>31</v>
      </c>
      <c r="B3" s="132" t="s">
        <v>83</v>
      </c>
      <c r="C3" s="133"/>
      <c r="D3" s="134"/>
      <c r="F3" s="54" t="b">
        <f>IF(ISNA(MATCH(FALSE,F5:F79,0)),TRUE,FALSE)</f>
        <v>0</v>
      </c>
      <c r="G3" s="54" t="b">
        <f>IF(ISNA(MATCH(FALSE,G5:G79,0)),TRUE,FALSE)</f>
        <v>0</v>
      </c>
    </row>
    <row r="4" spans="1:8" ht="15.75" thickBot="1" x14ac:dyDescent="0.3">
      <c r="A4" s="18"/>
      <c r="B4" s="18"/>
      <c r="C4" s="18"/>
      <c r="D4" s="18"/>
    </row>
    <row r="5" spans="1:8" ht="30" customHeight="1" thickBot="1" x14ac:dyDescent="0.3">
      <c r="A5" s="87" t="s">
        <v>32</v>
      </c>
      <c r="B5" s="88"/>
      <c r="C5" s="20"/>
      <c r="D5" s="21"/>
    </row>
    <row r="6" spans="1:8" ht="51.95" customHeight="1" x14ac:dyDescent="0.25">
      <c r="A6" s="22" t="s">
        <v>52</v>
      </c>
      <c r="B6" s="135"/>
      <c r="C6" s="136"/>
      <c r="D6" s="137"/>
      <c r="F6" s="53" t="b">
        <f>ISNUMBER(B6)</f>
        <v>0</v>
      </c>
      <c r="H6" s="55">
        <f>COUNTIF(B6,"")</f>
        <v>1</v>
      </c>
    </row>
    <row r="7" spans="1:8" ht="51.95" customHeight="1" x14ac:dyDescent="0.25">
      <c r="A7" s="23" t="s">
        <v>54</v>
      </c>
      <c r="B7" s="122"/>
      <c r="C7" s="123"/>
      <c r="D7" s="124"/>
      <c r="F7" s="53" t="b">
        <f>IF(OR(B7="Yes",B7="No"),TRUE,FALSE)</f>
        <v>0</v>
      </c>
      <c r="H7" s="55">
        <f>COUNTIF(B7,"")</f>
        <v>1</v>
      </c>
    </row>
    <row r="8" spans="1:8" ht="79.150000000000006" customHeight="1" thickBot="1" x14ac:dyDescent="0.3">
      <c r="A8" s="24" t="s">
        <v>124</v>
      </c>
      <c r="B8" s="125"/>
      <c r="C8" s="126"/>
      <c r="D8" s="127"/>
      <c r="F8" s="53" t="b">
        <f>IF(OR(B8="Yes",B8="No",B8=""),TRUE,FALSE)</f>
        <v>1</v>
      </c>
      <c r="G8" s="53" t="b">
        <f>IF(AND(B7="Yes",OR(B8="Yes",B8="No")),TRUE,IF(B7="No",TRUE,FALSE))</f>
        <v>0</v>
      </c>
      <c r="H8" s="55">
        <f>COUNTIF(B8,"")</f>
        <v>1</v>
      </c>
    </row>
    <row r="9" spans="1:8" x14ac:dyDescent="0.25">
      <c r="A9" s="25" t="s">
        <v>39</v>
      </c>
      <c r="B9" s="18"/>
      <c r="C9" s="18"/>
      <c r="D9" s="18"/>
    </row>
    <row r="10" spans="1:8" x14ac:dyDescent="0.25">
      <c r="A10" s="26" t="s">
        <v>55</v>
      </c>
      <c r="B10" s="18"/>
      <c r="C10" s="18"/>
      <c r="D10" s="18"/>
    </row>
    <row r="11" spans="1:8" ht="15.75" thickBot="1" x14ac:dyDescent="0.3">
      <c r="A11" s="18"/>
      <c r="B11" s="18"/>
      <c r="C11" s="18"/>
      <c r="D11" s="18"/>
    </row>
    <row r="12" spans="1:8" ht="30" customHeight="1" thickBot="1" x14ac:dyDescent="0.3">
      <c r="A12" s="128" t="s">
        <v>10</v>
      </c>
      <c r="B12" s="129"/>
      <c r="C12" s="130"/>
      <c r="D12" s="131"/>
    </row>
    <row r="13" spans="1:8" ht="85.5" x14ac:dyDescent="0.25">
      <c r="A13" s="37" t="s">
        <v>53</v>
      </c>
      <c r="B13" s="92"/>
      <c r="C13" s="93"/>
      <c r="D13" s="94"/>
      <c r="F13" s="53" t="b">
        <f>IF(OR(B13="Yes",B13="No"),TRUE,FALSE)</f>
        <v>0</v>
      </c>
      <c r="H13" s="55">
        <f>COUNTIF(B13,"")</f>
        <v>1</v>
      </c>
    </row>
    <row r="14" spans="1:8" ht="15" customHeight="1" x14ac:dyDescent="0.25">
      <c r="A14" s="102" t="s">
        <v>125</v>
      </c>
      <c r="B14" s="103"/>
      <c r="C14" s="104"/>
      <c r="D14" s="105"/>
      <c r="F14" s="53" t="b">
        <f>IF(OR(B14="specific website",B14="specific marketing material",B14="use of the language of a host MS (if different from the one(s) from your home MS)",B14="telephone calls",B14="tied agents in the host MS",B14="roadshows",B14=""),TRUE,FALSE)</f>
        <v>1</v>
      </c>
      <c r="H14" s="55">
        <f>COUNTIF(B14,"")</f>
        <v>1</v>
      </c>
    </row>
    <row r="15" spans="1:8" x14ac:dyDescent="0.25">
      <c r="A15" s="102"/>
      <c r="B15" s="103"/>
      <c r="C15" s="104"/>
      <c r="D15" s="105"/>
      <c r="F15" s="53" t="b">
        <f t="shared" ref="F15:F19" si="0">IF(OR(B15="specific website",B15="specific marketing material",B15="use of the language of a host MS (if different from the one(s) from your home MS)",B15="telephone calls",B15="tied agents in the host MS",B15="roadshows",B15=""),TRUE,FALSE)</f>
        <v>1</v>
      </c>
      <c r="H15" s="55">
        <f>COUNTIF(B15,"")</f>
        <v>1</v>
      </c>
    </row>
    <row r="16" spans="1:8" x14ac:dyDescent="0.25">
      <c r="A16" s="102"/>
      <c r="B16" s="103"/>
      <c r="C16" s="104"/>
      <c r="D16" s="105"/>
      <c r="F16" s="53" t="b">
        <f t="shared" si="0"/>
        <v>1</v>
      </c>
      <c r="H16" s="55">
        <f t="shared" ref="H16:H19" si="1">COUNTIF(B16,"")</f>
        <v>1</v>
      </c>
    </row>
    <row r="17" spans="1:9" x14ac:dyDescent="0.25">
      <c r="A17" s="102"/>
      <c r="B17" s="103"/>
      <c r="C17" s="104"/>
      <c r="D17" s="105"/>
      <c r="F17" s="53" t="b">
        <f t="shared" si="0"/>
        <v>1</v>
      </c>
      <c r="H17" s="55">
        <f t="shared" si="1"/>
        <v>1</v>
      </c>
    </row>
    <row r="18" spans="1:9" x14ac:dyDescent="0.25">
      <c r="A18" s="102"/>
      <c r="B18" s="103"/>
      <c r="C18" s="104"/>
      <c r="D18" s="105"/>
      <c r="F18" s="53" t="b">
        <f t="shared" si="0"/>
        <v>1</v>
      </c>
      <c r="H18" s="55">
        <f t="shared" si="1"/>
        <v>1</v>
      </c>
    </row>
    <row r="19" spans="1:9" ht="15.75" thickBot="1" x14ac:dyDescent="0.3">
      <c r="A19" s="69"/>
      <c r="B19" s="95"/>
      <c r="C19" s="96"/>
      <c r="D19" s="97"/>
      <c r="F19" s="53" t="b">
        <f t="shared" si="0"/>
        <v>1</v>
      </c>
      <c r="G19" s="53" t="b">
        <f>IF(AND(B13="Yes",B14="",B15="",B16="",B17="",B18="",B19=""),FALSE,TRUE)</f>
        <v>1</v>
      </c>
      <c r="H19" s="55">
        <f t="shared" si="1"/>
        <v>1</v>
      </c>
    </row>
    <row r="20" spans="1:9" ht="15.75" thickBot="1" x14ac:dyDescent="0.3">
      <c r="A20" s="18"/>
      <c r="B20" s="18"/>
      <c r="C20" s="18"/>
      <c r="D20" s="18"/>
    </row>
    <row r="21" spans="1:9" ht="27" customHeight="1" thickBot="1" x14ac:dyDescent="0.3">
      <c r="A21" s="87" t="s">
        <v>33</v>
      </c>
      <c r="B21" s="88"/>
      <c r="C21" s="89"/>
      <c r="D21" s="90"/>
    </row>
    <row r="22" spans="1:9" ht="27" customHeight="1" thickBot="1" x14ac:dyDescent="0.3">
      <c r="A22" s="28" t="s">
        <v>34</v>
      </c>
      <c r="B22" s="29" t="s">
        <v>45</v>
      </c>
      <c r="C22" s="99" t="s">
        <v>11</v>
      </c>
      <c r="D22" s="100"/>
    </row>
    <row r="23" spans="1:9" x14ac:dyDescent="0.25">
      <c r="A23" s="91" t="s">
        <v>12</v>
      </c>
      <c r="B23" s="101"/>
      <c r="C23" s="38"/>
      <c r="D23" s="30" t="s">
        <v>13</v>
      </c>
      <c r="F23" s="53" t="b">
        <f>IF(OR(B23="&lt; 50",B23="50 - 300",B23="300 - 1000",B23="1000 - 5000",B23="5000 - 10000",B23="&gt; 10000"),TRUE,FALSE)</f>
        <v>0</v>
      </c>
      <c r="G23" s="53" t="b">
        <f>IF(OR(C23="X",C23="N/A"),TRUE,FALSE)</f>
        <v>0</v>
      </c>
      <c r="H23" s="55">
        <f>COUNTIF(B23,"")</f>
        <v>1</v>
      </c>
      <c r="I23" s="55">
        <f>COUNTIF(C23,"")</f>
        <v>1</v>
      </c>
    </row>
    <row r="24" spans="1:9" x14ac:dyDescent="0.25">
      <c r="A24" s="86"/>
      <c r="B24" s="98"/>
      <c r="C24" s="39"/>
      <c r="D24" s="36" t="s">
        <v>14</v>
      </c>
      <c r="G24" s="53" t="b">
        <f t="shared" ref="G24:G50" si="2">IF(OR(C24="X",C24="N/A"),TRUE,FALSE)</f>
        <v>0</v>
      </c>
      <c r="I24" s="55">
        <f t="shared" ref="I24:I50" si="3">COUNTIF(C24,"")</f>
        <v>1</v>
      </c>
    </row>
    <row r="25" spans="1:9" x14ac:dyDescent="0.25">
      <c r="A25" s="86"/>
      <c r="B25" s="98"/>
      <c r="C25" s="39"/>
      <c r="D25" s="36" t="s">
        <v>15</v>
      </c>
      <c r="G25" s="53" t="b">
        <f t="shared" si="2"/>
        <v>0</v>
      </c>
      <c r="I25" s="55">
        <f t="shared" si="3"/>
        <v>1</v>
      </c>
    </row>
    <row r="26" spans="1:9" ht="14.25" customHeight="1" x14ac:dyDescent="0.25">
      <c r="A26" s="86"/>
      <c r="B26" s="98"/>
      <c r="C26" s="39"/>
      <c r="D26" s="36" t="s">
        <v>19</v>
      </c>
      <c r="G26" s="53" t="b">
        <f t="shared" si="2"/>
        <v>0</v>
      </c>
      <c r="I26" s="55">
        <f t="shared" si="3"/>
        <v>1</v>
      </c>
    </row>
    <row r="27" spans="1:9" x14ac:dyDescent="0.25">
      <c r="A27" s="86"/>
      <c r="B27" s="98"/>
      <c r="C27" s="39"/>
      <c r="D27" s="36" t="s">
        <v>16</v>
      </c>
      <c r="G27" s="53" t="b">
        <f t="shared" si="2"/>
        <v>0</v>
      </c>
      <c r="I27" s="55">
        <f>COUNTIF(C27,"")</f>
        <v>1</v>
      </c>
    </row>
    <row r="28" spans="1:9" x14ac:dyDescent="0.25">
      <c r="A28" s="86"/>
      <c r="B28" s="98"/>
      <c r="C28" s="39"/>
      <c r="D28" s="36" t="s">
        <v>17</v>
      </c>
      <c r="G28" s="53" t="b">
        <f t="shared" si="2"/>
        <v>0</v>
      </c>
      <c r="I28" s="55">
        <f t="shared" si="3"/>
        <v>1</v>
      </c>
    </row>
    <row r="29" spans="1:9" x14ac:dyDescent="0.25">
      <c r="A29" s="86"/>
      <c r="B29" s="98"/>
      <c r="C29" s="39"/>
      <c r="D29" s="36" t="s">
        <v>18</v>
      </c>
      <c r="G29" s="53" t="b">
        <f t="shared" si="2"/>
        <v>0</v>
      </c>
      <c r="I29" s="55">
        <f t="shared" si="3"/>
        <v>1</v>
      </c>
    </row>
    <row r="30" spans="1:9" x14ac:dyDescent="0.25">
      <c r="A30" s="85" t="s">
        <v>9</v>
      </c>
      <c r="B30" s="98"/>
      <c r="C30" s="39"/>
      <c r="D30" s="36" t="s">
        <v>13</v>
      </c>
      <c r="F30" s="53" t="b">
        <f>IF(OR(B30="&lt; 50",B30="50 - 300",B30="300 - 1000",B30="1000 - 5000",B30="5000 - 10000",B30="&gt; 10000"),TRUE,FALSE)</f>
        <v>0</v>
      </c>
      <c r="G30" s="53" t="b">
        <f t="shared" si="2"/>
        <v>0</v>
      </c>
      <c r="H30" s="55">
        <f>COUNTIF(B30,"")</f>
        <v>1</v>
      </c>
      <c r="I30" s="55">
        <f t="shared" si="3"/>
        <v>1</v>
      </c>
    </row>
    <row r="31" spans="1:9" x14ac:dyDescent="0.25">
      <c r="A31" s="86"/>
      <c r="B31" s="98"/>
      <c r="C31" s="39"/>
      <c r="D31" s="36" t="s">
        <v>14</v>
      </c>
      <c r="G31" s="53" t="b">
        <f t="shared" si="2"/>
        <v>0</v>
      </c>
      <c r="I31" s="55">
        <f t="shared" si="3"/>
        <v>1</v>
      </c>
    </row>
    <row r="32" spans="1:9" x14ac:dyDescent="0.25">
      <c r="A32" s="86"/>
      <c r="B32" s="98"/>
      <c r="C32" s="39"/>
      <c r="D32" s="36" t="s">
        <v>15</v>
      </c>
      <c r="G32" s="53" t="b">
        <f t="shared" si="2"/>
        <v>0</v>
      </c>
      <c r="I32" s="55">
        <f t="shared" si="3"/>
        <v>1</v>
      </c>
    </row>
    <row r="33" spans="1:9" ht="14.25" customHeight="1" x14ac:dyDescent="0.25">
      <c r="A33" s="86"/>
      <c r="B33" s="98"/>
      <c r="C33" s="39"/>
      <c r="D33" s="36" t="s">
        <v>19</v>
      </c>
      <c r="G33" s="53" t="b">
        <f t="shared" si="2"/>
        <v>0</v>
      </c>
      <c r="I33" s="55">
        <f t="shared" si="3"/>
        <v>1</v>
      </c>
    </row>
    <row r="34" spans="1:9" x14ac:dyDescent="0.25">
      <c r="A34" s="86"/>
      <c r="B34" s="98"/>
      <c r="C34" s="39"/>
      <c r="D34" s="36" t="s">
        <v>16</v>
      </c>
      <c r="G34" s="53" t="b">
        <f t="shared" si="2"/>
        <v>0</v>
      </c>
      <c r="I34" s="55">
        <f t="shared" si="3"/>
        <v>1</v>
      </c>
    </row>
    <row r="35" spans="1:9" x14ac:dyDescent="0.25">
      <c r="A35" s="86"/>
      <c r="B35" s="98"/>
      <c r="C35" s="39"/>
      <c r="D35" s="36" t="s">
        <v>17</v>
      </c>
      <c r="G35" s="53" t="b">
        <f t="shared" si="2"/>
        <v>0</v>
      </c>
      <c r="I35" s="55">
        <f>COUNTIF(C35,"")</f>
        <v>1</v>
      </c>
    </row>
    <row r="36" spans="1:9" x14ac:dyDescent="0.25">
      <c r="A36" s="86"/>
      <c r="B36" s="98"/>
      <c r="C36" s="39"/>
      <c r="D36" s="36" t="s">
        <v>18</v>
      </c>
      <c r="G36" s="53" t="b">
        <f t="shared" si="2"/>
        <v>0</v>
      </c>
      <c r="I36" s="55">
        <f t="shared" si="3"/>
        <v>1</v>
      </c>
    </row>
    <row r="37" spans="1:9" x14ac:dyDescent="0.25">
      <c r="A37" s="85" t="s">
        <v>8</v>
      </c>
      <c r="B37" s="98"/>
      <c r="C37" s="39"/>
      <c r="D37" s="36" t="s">
        <v>13</v>
      </c>
      <c r="F37" s="53" t="b">
        <f>IF(OR(B37="&lt; 50",B37="50 - 300",B37="300 - 1000",B37="1000 - 5000",B37="5000 - 10000",B37="&gt; 10000"),TRUE,FALSE)</f>
        <v>0</v>
      </c>
      <c r="G37" s="53" t="b">
        <f t="shared" si="2"/>
        <v>0</v>
      </c>
      <c r="H37" s="55">
        <f>COUNTIF(B37,"")</f>
        <v>1</v>
      </c>
      <c r="I37" s="55">
        <f t="shared" si="3"/>
        <v>1</v>
      </c>
    </row>
    <row r="38" spans="1:9" x14ac:dyDescent="0.25">
      <c r="A38" s="86"/>
      <c r="B38" s="98"/>
      <c r="C38" s="39"/>
      <c r="D38" s="36" t="s">
        <v>14</v>
      </c>
      <c r="G38" s="53" t="b">
        <f t="shared" si="2"/>
        <v>0</v>
      </c>
      <c r="I38" s="55">
        <f t="shared" si="3"/>
        <v>1</v>
      </c>
    </row>
    <row r="39" spans="1:9" x14ac:dyDescent="0.25">
      <c r="A39" s="86"/>
      <c r="B39" s="98"/>
      <c r="C39" s="39"/>
      <c r="D39" s="36" t="s">
        <v>15</v>
      </c>
      <c r="G39" s="53" t="b">
        <f t="shared" si="2"/>
        <v>0</v>
      </c>
      <c r="I39" s="55">
        <f t="shared" si="3"/>
        <v>1</v>
      </c>
    </row>
    <row r="40" spans="1:9" ht="14.25" customHeight="1" x14ac:dyDescent="0.25">
      <c r="A40" s="86"/>
      <c r="B40" s="98"/>
      <c r="C40" s="39"/>
      <c r="D40" s="36" t="s">
        <v>19</v>
      </c>
      <c r="G40" s="53" t="b">
        <f t="shared" si="2"/>
        <v>0</v>
      </c>
      <c r="I40" s="55">
        <f t="shared" si="3"/>
        <v>1</v>
      </c>
    </row>
    <row r="41" spans="1:9" x14ac:dyDescent="0.25">
      <c r="A41" s="86"/>
      <c r="B41" s="98"/>
      <c r="C41" s="39"/>
      <c r="D41" s="36" t="s">
        <v>16</v>
      </c>
      <c r="G41" s="53" t="b">
        <f t="shared" si="2"/>
        <v>0</v>
      </c>
      <c r="I41" s="55">
        <f>COUNTIF(C41,"")</f>
        <v>1</v>
      </c>
    </row>
    <row r="42" spans="1:9" x14ac:dyDescent="0.25">
      <c r="A42" s="86"/>
      <c r="B42" s="98"/>
      <c r="C42" s="39"/>
      <c r="D42" s="36" t="s">
        <v>17</v>
      </c>
      <c r="G42" s="53" t="b">
        <f t="shared" si="2"/>
        <v>0</v>
      </c>
      <c r="I42" s="55">
        <f t="shared" si="3"/>
        <v>1</v>
      </c>
    </row>
    <row r="43" spans="1:9" x14ac:dyDescent="0.25">
      <c r="A43" s="86"/>
      <c r="B43" s="98"/>
      <c r="C43" s="39"/>
      <c r="D43" s="36" t="s">
        <v>18</v>
      </c>
      <c r="G43" s="53" t="b">
        <f t="shared" si="2"/>
        <v>0</v>
      </c>
      <c r="I43" s="55">
        <f t="shared" si="3"/>
        <v>1</v>
      </c>
    </row>
    <row r="44" spans="1:9" x14ac:dyDescent="0.25">
      <c r="A44" s="85" t="s">
        <v>20</v>
      </c>
      <c r="B44" s="98"/>
      <c r="C44" s="39"/>
      <c r="D44" s="36" t="s">
        <v>13</v>
      </c>
      <c r="F44" s="53" t="b">
        <f>IF(OR(B44="&lt; 50",B44="50 - 300",B44="300 - 1000",B44="1000 - 5000",B44="5000 - 10000",B44="&gt; 10000"),TRUE,FALSE)</f>
        <v>0</v>
      </c>
      <c r="G44" s="53" t="b">
        <f t="shared" si="2"/>
        <v>0</v>
      </c>
      <c r="H44" s="55">
        <f>COUNTIF(B44,"")</f>
        <v>1</v>
      </c>
      <c r="I44" s="55">
        <f t="shared" si="3"/>
        <v>1</v>
      </c>
    </row>
    <row r="45" spans="1:9" x14ac:dyDescent="0.25">
      <c r="A45" s="86"/>
      <c r="B45" s="98"/>
      <c r="C45" s="39"/>
      <c r="D45" s="36" t="s">
        <v>14</v>
      </c>
      <c r="G45" s="53" t="b">
        <f t="shared" si="2"/>
        <v>0</v>
      </c>
      <c r="I45" s="55">
        <f t="shared" si="3"/>
        <v>1</v>
      </c>
    </row>
    <row r="46" spans="1:9" x14ac:dyDescent="0.25">
      <c r="A46" s="86"/>
      <c r="B46" s="98"/>
      <c r="C46" s="39"/>
      <c r="D46" s="36" t="s">
        <v>15</v>
      </c>
      <c r="G46" s="53" t="b">
        <f t="shared" si="2"/>
        <v>0</v>
      </c>
      <c r="I46" s="55">
        <f t="shared" si="3"/>
        <v>1</v>
      </c>
    </row>
    <row r="47" spans="1:9" ht="14.25" customHeight="1" x14ac:dyDescent="0.25">
      <c r="A47" s="86"/>
      <c r="B47" s="98"/>
      <c r="C47" s="39"/>
      <c r="D47" s="36" t="s">
        <v>19</v>
      </c>
      <c r="G47" s="53" t="b">
        <f t="shared" si="2"/>
        <v>0</v>
      </c>
      <c r="I47" s="55">
        <f t="shared" si="3"/>
        <v>1</v>
      </c>
    </row>
    <row r="48" spans="1:9" x14ac:dyDescent="0.25">
      <c r="A48" s="86"/>
      <c r="B48" s="98"/>
      <c r="C48" s="39"/>
      <c r="D48" s="36" t="s">
        <v>16</v>
      </c>
      <c r="G48" s="53" t="b">
        <f t="shared" si="2"/>
        <v>0</v>
      </c>
      <c r="I48" s="55">
        <f t="shared" si="3"/>
        <v>1</v>
      </c>
    </row>
    <row r="49" spans="1:9" x14ac:dyDescent="0.25">
      <c r="A49" s="86"/>
      <c r="B49" s="98"/>
      <c r="C49" s="39"/>
      <c r="D49" s="36" t="s">
        <v>17</v>
      </c>
      <c r="G49" s="53" t="b">
        <f t="shared" si="2"/>
        <v>0</v>
      </c>
      <c r="I49" s="55">
        <f t="shared" si="3"/>
        <v>1</v>
      </c>
    </row>
    <row r="50" spans="1:9" ht="15.75" thickBot="1" x14ac:dyDescent="0.3">
      <c r="A50" s="106"/>
      <c r="B50" s="77"/>
      <c r="C50" s="40"/>
      <c r="D50" s="32" t="s">
        <v>18</v>
      </c>
      <c r="G50" s="53" t="b">
        <f t="shared" si="2"/>
        <v>0</v>
      </c>
      <c r="I50" s="55">
        <f t="shared" si="3"/>
        <v>1</v>
      </c>
    </row>
    <row r="51" spans="1:9" ht="15.75" thickBot="1" x14ac:dyDescent="0.3">
      <c r="A51" s="33"/>
      <c r="B51" s="33"/>
      <c r="C51" s="18"/>
      <c r="D51" s="18"/>
    </row>
    <row r="52" spans="1:9" ht="27.75" customHeight="1" thickBot="1" x14ac:dyDescent="0.3">
      <c r="A52" s="109" t="s">
        <v>35</v>
      </c>
      <c r="B52" s="110"/>
      <c r="C52" s="110"/>
      <c r="D52" s="111"/>
    </row>
    <row r="53" spans="1:9" x14ac:dyDescent="0.25">
      <c r="A53" s="71" t="s">
        <v>36</v>
      </c>
      <c r="B53" s="72"/>
      <c r="C53" s="117" t="s">
        <v>46</v>
      </c>
      <c r="D53" s="118"/>
    </row>
    <row r="54" spans="1:9" ht="15.75" thickBot="1" x14ac:dyDescent="0.3">
      <c r="A54" s="73" t="s">
        <v>37</v>
      </c>
      <c r="B54" s="74"/>
      <c r="C54" s="119"/>
      <c r="D54" s="120"/>
    </row>
    <row r="55" spans="1:9" x14ac:dyDescent="0.25">
      <c r="A55" s="79" t="s">
        <v>21</v>
      </c>
      <c r="B55" s="80"/>
      <c r="C55" s="115"/>
      <c r="D55" s="116"/>
      <c r="F55" s="53" t="b">
        <f>IF(OR(C55="&lt; 50",C55="50 - 300",C55="300 - 1000",C55="1000 - 5000",C55="5000 - 10000",C55="&gt; 10000"),TRUE,FALSE)</f>
        <v>0</v>
      </c>
      <c r="H55" s="55">
        <f>COUNTIF(C55,"")</f>
        <v>1</v>
      </c>
    </row>
    <row r="56" spans="1:9" x14ac:dyDescent="0.25">
      <c r="A56" s="83" t="s">
        <v>22</v>
      </c>
      <c r="B56" s="84"/>
      <c r="C56" s="98"/>
      <c r="D56" s="112"/>
      <c r="F56" s="53" t="b">
        <f t="shared" ref="F56:F61" si="4">IF(OR(C56="&lt; 50",C56="50 - 300",C56="300 - 1000",C56="1000 - 5000",C56="5000 - 10000",C56="&gt; 10000"),TRUE,FALSE)</f>
        <v>0</v>
      </c>
      <c r="H56" s="55">
        <f t="shared" ref="H56:H60" si="5">COUNTIF(C56,"")</f>
        <v>1</v>
      </c>
    </row>
    <row r="57" spans="1:9" x14ac:dyDescent="0.25">
      <c r="A57" s="83" t="s">
        <v>23</v>
      </c>
      <c r="B57" s="84"/>
      <c r="C57" s="98"/>
      <c r="D57" s="112"/>
      <c r="F57" s="53" t="b">
        <f t="shared" si="4"/>
        <v>0</v>
      </c>
      <c r="H57" s="55">
        <f t="shared" si="5"/>
        <v>1</v>
      </c>
    </row>
    <row r="58" spans="1:9" x14ac:dyDescent="0.25">
      <c r="A58" s="83" t="s">
        <v>24</v>
      </c>
      <c r="B58" s="84"/>
      <c r="C58" s="98"/>
      <c r="D58" s="112"/>
      <c r="F58" s="53" t="b">
        <f t="shared" si="4"/>
        <v>0</v>
      </c>
      <c r="H58" s="55">
        <f t="shared" si="5"/>
        <v>1</v>
      </c>
    </row>
    <row r="59" spans="1:9" x14ac:dyDescent="0.25">
      <c r="A59" s="83" t="s">
        <v>25</v>
      </c>
      <c r="B59" s="84"/>
      <c r="C59" s="98"/>
      <c r="D59" s="112"/>
      <c r="F59" s="53" t="b">
        <f t="shared" si="4"/>
        <v>0</v>
      </c>
      <c r="H59" s="55">
        <f t="shared" si="5"/>
        <v>1</v>
      </c>
    </row>
    <row r="60" spans="1:9" x14ac:dyDescent="0.25">
      <c r="A60" s="83" t="s">
        <v>26</v>
      </c>
      <c r="B60" s="84"/>
      <c r="C60" s="98"/>
      <c r="D60" s="112"/>
      <c r="F60" s="53" t="b">
        <f t="shared" si="4"/>
        <v>0</v>
      </c>
      <c r="H60" s="55">
        <f t="shared" si="5"/>
        <v>1</v>
      </c>
    </row>
    <row r="61" spans="1:9" ht="15.75" thickBot="1" x14ac:dyDescent="0.3">
      <c r="A61" s="81" t="s">
        <v>27</v>
      </c>
      <c r="B61" s="82"/>
      <c r="C61" s="77"/>
      <c r="D61" s="78"/>
      <c r="F61" s="53" t="b">
        <f t="shared" si="4"/>
        <v>0</v>
      </c>
      <c r="H61" s="55">
        <f>COUNTIF(C61,"")</f>
        <v>1</v>
      </c>
    </row>
    <row r="62" spans="1:9" ht="15.75" thickBot="1" x14ac:dyDescent="0.3">
      <c r="A62" s="34"/>
      <c r="B62" s="34"/>
      <c r="C62" s="18"/>
      <c r="D62" s="18"/>
    </row>
    <row r="63" spans="1:9" ht="28.15" customHeight="1" thickBot="1" x14ac:dyDescent="0.3">
      <c r="A63" s="64" t="s">
        <v>38</v>
      </c>
      <c r="B63" s="65"/>
      <c r="C63" s="65"/>
      <c r="D63" s="66"/>
    </row>
    <row r="64" spans="1:9" ht="50.1" customHeight="1" x14ac:dyDescent="0.25">
      <c r="A64" s="107" t="s">
        <v>126</v>
      </c>
      <c r="B64" s="108"/>
      <c r="C64" s="75"/>
      <c r="D64" s="76"/>
      <c r="F64" s="53" t="b">
        <f>ISNUMBER(C64)</f>
        <v>0</v>
      </c>
      <c r="G64" s="53" t="b">
        <f>IF(AND(C64&gt;0,OR(B65=1,B66=1,B67=1,B68=1,B69=1,B70=1,B71=1),OR(B72=1,B73=1,B74=1,B75=1,B76=1,B77=1),OR(C78="Yes",C78="No")),TRUE,IF(C64=0,TRUE,FALSE))</f>
        <v>1</v>
      </c>
      <c r="H64" s="55">
        <f>COUNTIF(C64,"")</f>
        <v>1</v>
      </c>
    </row>
    <row r="65" spans="1:8" ht="14.25" customHeight="1" x14ac:dyDescent="0.25">
      <c r="A65" s="102" t="s">
        <v>41</v>
      </c>
      <c r="B65" s="35"/>
      <c r="C65" s="67" t="s">
        <v>13</v>
      </c>
      <c r="D65" s="68"/>
      <c r="F65" s="53" t="b">
        <f>IF(OR(B65="", B65=1,B65=2,B65=3),TRUE,FALSE)</f>
        <v>1</v>
      </c>
      <c r="H65" s="55">
        <f>COUNTIF(B65,"")</f>
        <v>1</v>
      </c>
    </row>
    <row r="66" spans="1:8" x14ac:dyDescent="0.25">
      <c r="A66" s="102"/>
      <c r="B66" s="35"/>
      <c r="C66" s="67" t="s">
        <v>14</v>
      </c>
      <c r="D66" s="68"/>
      <c r="F66" s="53" t="b">
        <f>IF(OR(B66="", B66=1,B66=2,B66=3),TRUE,FALSE)</f>
        <v>1</v>
      </c>
      <c r="H66" s="55">
        <f t="shared" ref="H66:H77" si="6">COUNTIF(B66,"")</f>
        <v>1</v>
      </c>
    </row>
    <row r="67" spans="1:8" x14ac:dyDescent="0.25">
      <c r="A67" s="102"/>
      <c r="B67" s="35"/>
      <c r="C67" s="67" t="s">
        <v>15</v>
      </c>
      <c r="D67" s="68"/>
      <c r="F67" s="53" t="b">
        <f t="shared" ref="F67:F77" si="7">IF(OR(B67="", B67=1,B67=2,B67=3),TRUE,FALSE)</f>
        <v>1</v>
      </c>
      <c r="H67" s="55">
        <f>COUNTIF(B67,"")</f>
        <v>1</v>
      </c>
    </row>
    <row r="68" spans="1:8" x14ac:dyDescent="0.25">
      <c r="A68" s="102"/>
      <c r="B68" s="35"/>
      <c r="C68" s="67" t="s">
        <v>19</v>
      </c>
      <c r="D68" s="68"/>
      <c r="F68" s="53" t="b">
        <f t="shared" si="7"/>
        <v>1</v>
      </c>
      <c r="H68" s="55">
        <f t="shared" si="6"/>
        <v>1</v>
      </c>
    </row>
    <row r="69" spans="1:8" x14ac:dyDescent="0.25">
      <c r="A69" s="102"/>
      <c r="B69" s="35"/>
      <c r="C69" s="67" t="s">
        <v>16</v>
      </c>
      <c r="D69" s="68"/>
      <c r="F69" s="53" t="b">
        <f t="shared" si="7"/>
        <v>1</v>
      </c>
      <c r="H69" s="55">
        <f t="shared" si="6"/>
        <v>1</v>
      </c>
    </row>
    <row r="70" spans="1:8" x14ac:dyDescent="0.25">
      <c r="A70" s="102"/>
      <c r="B70" s="35"/>
      <c r="C70" s="67" t="s">
        <v>17</v>
      </c>
      <c r="D70" s="68"/>
      <c r="F70" s="53" t="b">
        <f t="shared" si="7"/>
        <v>1</v>
      </c>
      <c r="H70" s="55">
        <f t="shared" si="6"/>
        <v>1</v>
      </c>
    </row>
    <row r="71" spans="1:8" x14ac:dyDescent="0.25">
      <c r="A71" s="102"/>
      <c r="B71" s="35"/>
      <c r="C71" s="67" t="s">
        <v>18</v>
      </c>
      <c r="D71" s="68"/>
      <c r="F71" s="53" t="b">
        <f t="shared" si="7"/>
        <v>1</v>
      </c>
      <c r="H71" s="55">
        <f t="shared" si="6"/>
        <v>1</v>
      </c>
    </row>
    <row r="72" spans="1:8" ht="27" customHeight="1" x14ac:dyDescent="0.25">
      <c r="A72" s="102" t="s">
        <v>42</v>
      </c>
      <c r="B72" s="35"/>
      <c r="C72" s="67" t="s">
        <v>47</v>
      </c>
      <c r="D72" s="68"/>
      <c r="F72" s="53" t="b">
        <f t="shared" si="7"/>
        <v>1</v>
      </c>
      <c r="H72" s="55">
        <f t="shared" si="6"/>
        <v>1</v>
      </c>
    </row>
    <row r="73" spans="1:8" ht="40.5" customHeight="1" x14ac:dyDescent="0.25">
      <c r="A73" s="102"/>
      <c r="B73" s="35"/>
      <c r="C73" s="67" t="s">
        <v>48</v>
      </c>
      <c r="D73" s="68"/>
      <c r="F73" s="53" t="b">
        <f t="shared" si="7"/>
        <v>1</v>
      </c>
      <c r="H73" s="55">
        <f t="shared" si="6"/>
        <v>1</v>
      </c>
    </row>
    <row r="74" spans="1:8" ht="27" customHeight="1" x14ac:dyDescent="0.25">
      <c r="A74" s="102"/>
      <c r="B74" s="35"/>
      <c r="C74" s="67" t="s">
        <v>49</v>
      </c>
      <c r="D74" s="68"/>
      <c r="F74" s="53" t="b">
        <f t="shared" si="7"/>
        <v>1</v>
      </c>
      <c r="H74" s="55">
        <f t="shared" si="6"/>
        <v>1</v>
      </c>
    </row>
    <row r="75" spans="1:8" ht="54" customHeight="1" x14ac:dyDescent="0.25">
      <c r="A75" s="102"/>
      <c r="B75" s="35"/>
      <c r="C75" s="67" t="s">
        <v>50</v>
      </c>
      <c r="D75" s="68"/>
      <c r="F75" s="53" t="b">
        <f t="shared" si="7"/>
        <v>1</v>
      </c>
      <c r="H75" s="55">
        <f t="shared" si="6"/>
        <v>1</v>
      </c>
    </row>
    <row r="76" spans="1:8" ht="40.5" customHeight="1" x14ac:dyDescent="0.25">
      <c r="A76" s="102"/>
      <c r="B76" s="35"/>
      <c r="C76" s="67" t="s">
        <v>56</v>
      </c>
      <c r="D76" s="68"/>
      <c r="F76" s="53" t="b">
        <f t="shared" si="7"/>
        <v>1</v>
      </c>
      <c r="H76" s="55">
        <f t="shared" si="6"/>
        <v>1</v>
      </c>
    </row>
    <row r="77" spans="1:8" x14ac:dyDescent="0.25">
      <c r="A77" s="102"/>
      <c r="B77" s="35"/>
      <c r="C77" s="67" t="s">
        <v>51</v>
      </c>
      <c r="D77" s="68"/>
      <c r="F77" s="53" t="b">
        <f t="shared" si="7"/>
        <v>1</v>
      </c>
      <c r="H77" s="55">
        <f t="shared" si="6"/>
        <v>1</v>
      </c>
    </row>
    <row r="78" spans="1:8" ht="49.9" customHeight="1" x14ac:dyDescent="0.25">
      <c r="A78" s="102" t="s">
        <v>43</v>
      </c>
      <c r="B78" s="67"/>
      <c r="C78" s="113"/>
      <c r="D78" s="114"/>
      <c r="F78" s="53" t="b">
        <f>IF(OR(C78="Yes",C78="No",C78=""),TRUE,FALSE)</f>
        <v>1</v>
      </c>
      <c r="H78" s="55">
        <f>COUNTIF(C78,"")</f>
        <v>1</v>
      </c>
    </row>
    <row r="79" spans="1:8" ht="49.9" customHeight="1" thickBot="1" x14ac:dyDescent="0.3">
      <c r="A79" s="69" t="s">
        <v>127</v>
      </c>
      <c r="B79" s="70"/>
      <c r="C79" s="62"/>
      <c r="D79" s="63"/>
      <c r="F79" s="53" t="b">
        <f>IF(OR(C79="English",C79="The language(s) of the home Member State",C79="Any of the two options above at the clients' discretion (i.e. complaints may be filled either in English or in the language(s) of the home member state",C79="other",C79=""),TRUE,FALSE)</f>
        <v>1</v>
      </c>
      <c r="G79" s="53" t="b">
        <f>IF(AND(C78="No",C79=""),FALSE,TRUE)</f>
        <v>1</v>
      </c>
      <c r="H79" s="55">
        <f>COUNTIF(C79,"")</f>
        <v>1</v>
      </c>
    </row>
    <row r="81" spans="2:9" x14ac:dyDescent="0.25">
      <c r="B81" s="16" t="s">
        <v>88</v>
      </c>
      <c r="H81" s="55">
        <f>SUM(H6:H79)</f>
        <v>37</v>
      </c>
      <c r="I81" s="55">
        <f>SUM(I6:I79)</f>
        <v>28</v>
      </c>
    </row>
    <row r="82" spans="2:9" x14ac:dyDescent="0.25">
      <c r="B82" s="46" t="b">
        <f>IF(H82=65,TRUE,IF(OR(ISBLANK(B6),ISBLANK(B7),ISBLANK(B13),ISBLANK(B23),ISBLANK(B30),ISBLANK(B37),ISBLANK(B44),ISBLANK(C23),ISBLANK(C24),ISBLANK(C25),ISBLANK(C26),ISBLANK(C27),ISBLANK(C28),ISBLANK(C29),ISBLANK(C30),ISBLANK(C31),ISBLANK(C32),ISBLANK(C33),ISBLANK(C34),ISBLANK(C35),ISBLANK(C36),ISBLANK(C37),ISBLANK(C38),ISBLANK(C39),ISBLANK(C40),ISBLANK(C41),ISBLANK(C42),ISBLANK(C43),ISBLANK(C44),ISBLANK(C45),ISBLANK(C46),ISBLANK(C47),ISBLANK(C48),ISBLANK(C49),ISBLANK(C50),ISBLANK(C55),ISBLANK(C56),ISBLANK(C57),ISBLANK(C58),ISBLANK(C59),ISBLANK(C60),ISBLANK(C61),ISBLANK(C64),F3=FALSE,G3=FALSE),FALSE,TRUE))</f>
        <v>1</v>
      </c>
      <c r="H82" s="56">
        <f>H81+I81</f>
        <v>65</v>
      </c>
    </row>
  </sheetData>
  <sheetProtection algorithmName="SHA-512" hashValue="Xz2eAzSp4bXVlu034OXQIIKvQqy7oFhKovPE9EsWQq3Exbaepg8tOTajD/5EGmIxy4rcweSYWKlUboB/h/ndlg==" saltValue="pgoGNDpyRFsleSRN4O4Eaw==" spinCount="100000" sheet="1" objects="1" scenarios="1"/>
  <mergeCells count="65">
    <mergeCell ref="A12:D12"/>
    <mergeCell ref="B3:D3"/>
    <mergeCell ref="A5:B5"/>
    <mergeCell ref="B6:D6"/>
    <mergeCell ref="B7:D7"/>
    <mergeCell ref="B8:D8"/>
    <mergeCell ref="B13:D13"/>
    <mergeCell ref="A14:A19"/>
    <mergeCell ref="B14:D14"/>
    <mergeCell ref="B15:D15"/>
    <mergeCell ref="B16:D16"/>
    <mergeCell ref="B17:D17"/>
    <mergeCell ref="B18:D18"/>
    <mergeCell ref="B19:D19"/>
    <mergeCell ref="A53:B53"/>
    <mergeCell ref="C53:D54"/>
    <mergeCell ref="A54:B54"/>
    <mergeCell ref="A21:D21"/>
    <mergeCell ref="C22:D22"/>
    <mergeCell ref="A23:A29"/>
    <mergeCell ref="B23:B29"/>
    <mergeCell ref="A30:A36"/>
    <mergeCell ref="B30:B36"/>
    <mergeCell ref="A37:A43"/>
    <mergeCell ref="B37:B43"/>
    <mergeCell ref="A44:A50"/>
    <mergeCell ref="B44:B50"/>
    <mergeCell ref="A52:D52"/>
    <mergeCell ref="A55:B55"/>
    <mergeCell ref="C55:D55"/>
    <mergeCell ref="A56:B56"/>
    <mergeCell ref="C56:D56"/>
    <mergeCell ref="A57:B57"/>
    <mergeCell ref="C57:D57"/>
    <mergeCell ref="C65:D65"/>
    <mergeCell ref="C66:D66"/>
    <mergeCell ref="C67:D67"/>
    <mergeCell ref="C68:D68"/>
    <mergeCell ref="A58:B58"/>
    <mergeCell ref="C58:D58"/>
    <mergeCell ref="A59:B59"/>
    <mergeCell ref="C59:D59"/>
    <mergeCell ref="A60:B60"/>
    <mergeCell ref="C60:D60"/>
    <mergeCell ref="A61:B61"/>
    <mergeCell ref="C61:D61"/>
    <mergeCell ref="A63:D63"/>
    <mergeCell ref="A64:B64"/>
    <mergeCell ref="C64:D64"/>
    <mergeCell ref="A1:D1"/>
    <mergeCell ref="A78:B78"/>
    <mergeCell ref="C78:D78"/>
    <mergeCell ref="A79:B79"/>
    <mergeCell ref="C79:D79"/>
    <mergeCell ref="C69:D69"/>
    <mergeCell ref="C70:D70"/>
    <mergeCell ref="C71:D71"/>
    <mergeCell ref="A72:A77"/>
    <mergeCell ref="C72:D72"/>
    <mergeCell ref="C73:D73"/>
    <mergeCell ref="C74:D74"/>
    <mergeCell ref="C75:D75"/>
    <mergeCell ref="C76:D76"/>
    <mergeCell ref="C77:D77"/>
    <mergeCell ref="A65:A71"/>
  </mergeCells>
  <conditionalFormatting sqref="B82">
    <cfRule type="cellIs" dxfId="64" priority="1" operator="equal">
      <formula>TRUE</formula>
    </cfRule>
    <cfRule type="cellIs" dxfId="63" priority="2" operator="equal">
      <formula>"TRUE"</formula>
    </cfRule>
    <cfRule type="cellIs" dxfId="62" priority="3" operator="equal">
      <formula>"FALSE"</formula>
    </cfRule>
  </conditionalFormatting>
  <dataValidations count="8">
    <dataValidation type="list" allowBlank="1" showInputMessage="1" showErrorMessage="1" sqref="B23 B44 B37 B30 C55:C61">
      <formula1>"&lt; 50, 50 - 300, 300 - 1000, 1000 - 5000, 5000 - 10000, &gt; 10000"</formula1>
    </dataValidation>
    <dataValidation type="list" allowBlank="1" showInputMessage="1" showErrorMessage="1" sqref="B7:D8 B13:D13 C78">
      <formula1>"Yes, No"</formula1>
    </dataValidation>
    <dataValidation type="list" allowBlank="1" showInputMessage="1" showErrorMessage="1" sqref="B14:D19">
      <formula1>"specific website, specific marketing material, use of the language of a host MS (if different from the one(s) from your home MS), telephone calls, tied agents in the host MS, roadshows"</formula1>
    </dataValidation>
    <dataValidation type="list" allowBlank="1" showInputMessage="1" showErrorMessage="1" sqref="C79">
      <formula1>"English, The language(s) of the home Member State, Any of the two options above at the clients' discretion (i.e. complaints may be filled either in English or in the language(s) of the home member state, other"</formula1>
    </dataValidation>
    <dataValidation type="list" allowBlank="1" showInputMessage="1" showErrorMessage="1" sqref="C23:C50">
      <formula1>"X, N/A"</formula1>
    </dataValidation>
    <dataValidation type="decimal" allowBlank="1" showInputMessage="1" showErrorMessage="1" sqref="B6:D6">
      <formula1>-9999999999999990000</formula1>
      <formula2>9999999999999990000</formula2>
    </dataValidation>
    <dataValidation type="whole" operator="greaterThanOrEqual" allowBlank="1" showInputMessage="1" showErrorMessage="1" sqref="C64:D64">
      <formula1>0</formula1>
    </dataValidation>
    <dataValidation type="whole" allowBlank="1" showInputMessage="1" showErrorMessage="1" sqref="B65:B77">
      <formula1>1</formula1>
      <formula2>3</formula2>
    </dataValidation>
  </dataValidations>
  <pageMargins left="0.7" right="0.7" top="0.75" bottom="0.75" header="0.3" footer="0.3"/>
  <pageSetup paperSize="9" scale="71" fitToHeight="0" orientation="portrait" horizontalDpi="300" verticalDpi="300" r:id="rId1"/>
  <rowBreaks count="1" manualBreakCount="1">
    <brk id="51" max="3" man="1"/>
  </row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C125"/>
  <sheetViews>
    <sheetView zoomScaleNormal="100" zoomScaleSheetLayoutView="100" workbookViewId="0">
      <selection sqref="A1:C1"/>
    </sheetView>
  </sheetViews>
  <sheetFormatPr defaultRowHeight="15" x14ac:dyDescent="0.25"/>
  <cols>
    <col min="1" max="1" width="10.7109375" style="51" customWidth="1"/>
    <col min="2" max="2" width="70.7109375" style="51" customWidth="1"/>
    <col min="3" max="3" width="10.7109375" style="51" customWidth="1"/>
    <col min="4" max="16384" width="9.140625" style="51"/>
  </cols>
  <sheetData>
    <row r="1" spans="1:3" ht="16.5" thickBot="1" x14ac:dyDescent="0.3">
      <c r="A1" s="58" t="s">
        <v>121</v>
      </c>
      <c r="B1" s="121"/>
      <c r="C1" s="59"/>
    </row>
    <row r="2" spans="1:3" ht="15.75" thickBot="1" x14ac:dyDescent="0.3"/>
    <row r="3" spans="1:3" ht="15.75" thickBot="1" x14ac:dyDescent="0.3">
      <c r="A3" s="138" t="s">
        <v>30</v>
      </c>
      <c r="B3" s="139"/>
      <c r="C3" s="140"/>
    </row>
    <row r="4" spans="1:3" x14ac:dyDescent="0.25">
      <c r="A4" s="52"/>
      <c r="B4" s="52"/>
      <c r="C4" s="52"/>
    </row>
    <row r="5" spans="1:3" ht="15.75" x14ac:dyDescent="0.25">
      <c r="A5" s="42" t="s">
        <v>90</v>
      </c>
      <c r="B5" s="43" t="s">
        <v>88</v>
      </c>
      <c r="C5" s="44" t="b">
        <f>ContactInfo</f>
        <v>0</v>
      </c>
    </row>
    <row r="6" spans="1:3" ht="15.75" thickBot="1" x14ac:dyDescent="0.3">
      <c r="A6" s="52"/>
      <c r="B6" s="52"/>
      <c r="C6" s="52"/>
    </row>
    <row r="7" spans="1:3" ht="15.75" customHeight="1" thickBot="1" x14ac:dyDescent="0.3">
      <c r="A7" s="138" t="s">
        <v>92</v>
      </c>
      <c r="B7" s="139"/>
      <c r="C7" s="140"/>
    </row>
    <row r="8" spans="1:3" x14ac:dyDescent="0.25">
      <c r="A8" s="52"/>
      <c r="B8" s="52"/>
      <c r="C8" s="52"/>
    </row>
    <row r="9" spans="1:3" ht="15.75" x14ac:dyDescent="0.25">
      <c r="A9" s="42" t="s">
        <v>90</v>
      </c>
      <c r="B9" s="43" t="s">
        <v>88</v>
      </c>
      <c r="C9" s="44" t="b">
        <f>AT</f>
        <v>1</v>
      </c>
    </row>
    <row r="10" spans="1:3" ht="15.75" thickBot="1" x14ac:dyDescent="0.3">
      <c r="A10" s="52"/>
      <c r="B10" s="52"/>
      <c r="C10" s="52"/>
    </row>
    <row r="11" spans="1:3" ht="15.75" customHeight="1" thickBot="1" x14ac:dyDescent="0.3">
      <c r="A11" s="138" t="s">
        <v>93</v>
      </c>
      <c r="B11" s="139"/>
      <c r="C11" s="140"/>
    </row>
    <row r="12" spans="1:3" x14ac:dyDescent="0.25">
      <c r="A12" s="52"/>
      <c r="B12" s="52"/>
      <c r="C12" s="52"/>
    </row>
    <row r="13" spans="1:3" ht="15.75" x14ac:dyDescent="0.25">
      <c r="A13" s="42" t="s">
        <v>90</v>
      </c>
      <c r="B13" s="43" t="s">
        <v>88</v>
      </c>
      <c r="C13" s="44" t="b">
        <f>BE</f>
        <v>1</v>
      </c>
    </row>
    <row r="14" spans="1:3" ht="15.75" thickBot="1" x14ac:dyDescent="0.3">
      <c r="A14" s="52"/>
      <c r="B14" s="52"/>
      <c r="C14" s="52"/>
    </row>
    <row r="15" spans="1:3" ht="15.75" customHeight="1" thickBot="1" x14ac:dyDescent="0.3">
      <c r="A15" s="138" t="s">
        <v>94</v>
      </c>
      <c r="B15" s="139"/>
      <c r="C15" s="140"/>
    </row>
    <row r="16" spans="1:3" x14ac:dyDescent="0.25">
      <c r="A16" s="52"/>
      <c r="B16" s="52"/>
      <c r="C16" s="52"/>
    </row>
    <row r="17" spans="1:3" ht="15.75" x14ac:dyDescent="0.25">
      <c r="A17" s="42" t="s">
        <v>90</v>
      </c>
      <c r="B17" s="43" t="s">
        <v>88</v>
      </c>
      <c r="C17" s="44" t="b">
        <f>BG</f>
        <v>1</v>
      </c>
    </row>
    <row r="18" spans="1:3" ht="15.75" thickBot="1" x14ac:dyDescent="0.3">
      <c r="A18" s="52"/>
      <c r="B18" s="52"/>
      <c r="C18" s="52"/>
    </row>
    <row r="19" spans="1:3" ht="15.75" customHeight="1" thickBot="1" x14ac:dyDescent="0.3">
      <c r="A19" s="138" t="s">
        <v>95</v>
      </c>
      <c r="B19" s="139"/>
      <c r="C19" s="140"/>
    </row>
    <row r="20" spans="1:3" x14ac:dyDescent="0.25">
      <c r="A20" s="52"/>
      <c r="B20" s="52"/>
      <c r="C20" s="52"/>
    </row>
    <row r="21" spans="1:3" ht="15.75" x14ac:dyDescent="0.25">
      <c r="A21" s="42" t="s">
        <v>90</v>
      </c>
      <c r="B21" s="43" t="s">
        <v>88</v>
      </c>
      <c r="C21" s="44" t="b">
        <f>CZ</f>
        <v>1</v>
      </c>
    </row>
    <row r="22" spans="1:3" ht="15.75" thickBot="1" x14ac:dyDescent="0.3">
      <c r="A22" s="52"/>
      <c r="B22" s="52"/>
      <c r="C22" s="52"/>
    </row>
    <row r="23" spans="1:3" ht="15.75" customHeight="1" thickBot="1" x14ac:dyDescent="0.3">
      <c r="A23" s="138" t="s">
        <v>96</v>
      </c>
      <c r="B23" s="139"/>
      <c r="C23" s="140"/>
    </row>
    <row r="24" spans="1:3" x14ac:dyDescent="0.25">
      <c r="A24" s="52"/>
      <c r="B24" s="52"/>
      <c r="C24" s="52"/>
    </row>
    <row r="25" spans="1:3" ht="15.75" x14ac:dyDescent="0.25">
      <c r="A25" s="42" t="s">
        <v>90</v>
      </c>
      <c r="B25" s="43" t="s">
        <v>88</v>
      </c>
      <c r="C25" s="44" t="b">
        <f>DE</f>
        <v>1</v>
      </c>
    </row>
    <row r="26" spans="1:3" ht="15.75" thickBot="1" x14ac:dyDescent="0.3">
      <c r="A26" s="52"/>
      <c r="B26" s="52"/>
      <c r="C26" s="52"/>
    </row>
    <row r="27" spans="1:3" ht="15.75" customHeight="1" thickBot="1" x14ac:dyDescent="0.3">
      <c r="A27" s="138" t="s">
        <v>97</v>
      </c>
      <c r="B27" s="139"/>
      <c r="C27" s="140"/>
    </row>
    <row r="28" spans="1:3" x14ac:dyDescent="0.25">
      <c r="A28" s="52"/>
      <c r="B28" s="52"/>
      <c r="C28" s="52"/>
    </row>
    <row r="29" spans="1:3" ht="15.75" x14ac:dyDescent="0.25">
      <c r="A29" s="42" t="s">
        <v>90</v>
      </c>
      <c r="B29" s="43" t="s">
        <v>88</v>
      </c>
      <c r="C29" s="44" t="b">
        <f>DK</f>
        <v>1</v>
      </c>
    </row>
    <row r="30" spans="1:3" ht="15.75" thickBot="1" x14ac:dyDescent="0.3">
      <c r="A30" s="52"/>
      <c r="B30" s="52"/>
      <c r="C30" s="52"/>
    </row>
    <row r="31" spans="1:3" ht="15.75" customHeight="1" thickBot="1" x14ac:dyDescent="0.3">
      <c r="A31" s="138" t="s">
        <v>98</v>
      </c>
      <c r="B31" s="139"/>
      <c r="C31" s="140"/>
    </row>
    <row r="32" spans="1:3" x14ac:dyDescent="0.25">
      <c r="A32" s="52"/>
      <c r="B32" s="52"/>
      <c r="C32" s="52"/>
    </row>
    <row r="33" spans="1:3" ht="15.75" x14ac:dyDescent="0.25">
      <c r="A33" s="42" t="s">
        <v>90</v>
      </c>
      <c r="B33" s="43" t="s">
        <v>88</v>
      </c>
      <c r="C33" s="44" t="b">
        <f>EE</f>
        <v>1</v>
      </c>
    </row>
    <row r="34" spans="1:3" ht="15.75" thickBot="1" x14ac:dyDescent="0.3">
      <c r="A34" s="52"/>
      <c r="B34" s="52"/>
      <c r="C34" s="52"/>
    </row>
    <row r="35" spans="1:3" ht="15.75" customHeight="1" thickBot="1" x14ac:dyDescent="0.3">
      <c r="A35" s="138" t="s">
        <v>99</v>
      </c>
      <c r="B35" s="139"/>
      <c r="C35" s="140"/>
    </row>
    <row r="36" spans="1:3" x14ac:dyDescent="0.25">
      <c r="A36" s="52"/>
      <c r="B36" s="52"/>
      <c r="C36" s="52"/>
    </row>
    <row r="37" spans="1:3" ht="15.75" x14ac:dyDescent="0.25">
      <c r="A37" s="42" t="s">
        <v>90</v>
      </c>
      <c r="B37" s="43" t="s">
        <v>88</v>
      </c>
      <c r="C37" s="44" t="b">
        <f>EL</f>
        <v>1</v>
      </c>
    </row>
    <row r="38" spans="1:3" ht="15.75" thickBot="1" x14ac:dyDescent="0.3">
      <c r="A38" s="52"/>
      <c r="B38" s="52"/>
      <c r="C38" s="52"/>
    </row>
    <row r="39" spans="1:3" ht="15.75" customHeight="1" thickBot="1" x14ac:dyDescent="0.3">
      <c r="A39" s="138" t="s">
        <v>100</v>
      </c>
      <c r="B39" s="139"/>
      <c r="C39" s="140"/>
    </row>
    <row r="40" spans="1:3" x14ac:dyDescent="0.25">
      <c r="A40" s="52"/>
      <c r="B40" s="52"/>
      <c r="C40" s="52"/>
    </row>
    <row r="41" spans="1:3" ht="15.75" x14ac:dyDescent="0.25">
      <c r="A41" s="42" t="s">
        <v>90</v>
      </c>
      <c r="B41" s="43" t="s">
        <v>88</v>
      </c>
      <c r="C41" s="44" t="b">
        <f>ES</f>
        <v>1</v>
      </c>
    </row>
    <row r="42" spans="1:3" ht="15.75" thickBot="1" x14ac:dyDescent="0.3">
      <c r="A42" s="52"/>
      <c r="B42" s="52"/>
      <c r="C42" s="52"/>
    </row>
    <row r="43" spans="1:3" ht="15.75" customHeight="1" thickBot="1" x14ac:dyDescent="0.3">
      <c r="A43" s="138" t="s">
        <v>101</v>
      </c>
      <c r="B43" s="139"/>
      <c r="C43" s="140"/>
    </row>
    <row r="44" spans="1:3" x14ac:dyDescent="0.25">
      <c r="A44" s="52"/>
      <c r="B44" s="52"/>
      <c r="C44" s="52"/>
    </row>
    <row r="45" spans="1:3" ht="15.75" x14ac:dyDescent="0.25">
      <c r="A45" s="42" t="s">
        <v>90</v>
      </c>
      <c r="B45" s="43" t="s">
        <v>88</v>
      </c>
      <c r="C45" s="44" t="b">
        <f>FI</f>
        <v>1</v>
      </c>
    </row>
    <row r="46" spans="1:3" ht="15.75" thickBot="1" x14ac:dyDescent="0.3">
      <c r="A46" s="52"/>
      <c r="B46" s="52"/>
      <c r="C46" s="52"/>
    </row>
    <row r="47" spans="1:3" ht="15.75" customHeight="1" thickBot="1" x14ac:dyDescent="0.3">
      <c r="A47" s="138" t="s">
        <v>102</v>
      </c>
      <c r="B47" s="139"/>
      <c r="C47" s="140"/>
    </row>
    <row r="48" spans="1:3" x14ac:dyDescent="0.25">
      <c r="A48" s="52"/>
      <c r="B48" s="52"/>
      <c r="C48" s="52"/>
    </row>
    <row r="49" spans="1:3" ht="15.75" x14ac:dyDescent="0.25">
      <c r="A49" s="42" t="s">
        <v>90</v>
      </c>
      <c r="B49" s="43" t="s">
        <v>88</v>
      </c>
      <c r="C49" s="44" t="b">
        <f>FR</f>
        <v>1</v>
      </c>
    </row>
    <row r="50" spans="1:3" ht="15.75" thickBot="1" x14ac:dyDescent="0.3">
      <c r="A50" s="52"/>
      <c r="B50" s="52"/>
      <c r="C50" s="52"/>
    </row>
    <row r="51" spans="1:3" ht="15.75" customHeight="1" thickBot="1" x14ac:dyDescent="0.3">
      <c r="A51" s="138" t="s">
        <v>103</v>
      </c>
      <c r="B51" s="139"/>
      <c r="C51" s="140"/>
    </row>
    <row r="52" spans="1:3" x14ac:dyDescent="0.25">
      <c r="A52" s="52"/>
      <c r="B52" s="52"/>
      <c r="C52" s="52"/>
    </row>
    <row r="53" spans="1:3" ht="15.75" x14ac:dyDescent="0.25">
      <c r="A53" s="42" t="s">
        <v>90</v>
      </c>
      <c r="B53" s="43" t="s">
        <v>88</v>
      </c>
      <c r="C53" s="44" t="b">
        <f>HR</f>
        <v>1</v>
      </c>
    </row>
    <row r="54" spans="1:3" ht="15.75" thickBot="1" x14ac:dyDescent="0.3">
      <c r="A54" s="52"/>
      <c r="B54" s="52"/>
      <c r="C54" s="52"/>
    </row>
    <row r="55" spans="1:3" ht="15.75" customHeight="1" thickBot="1" x14ac:dyDescent="0.3">
      <c r="A55" s="138" t="s">
        <v>104</v>
      </c>
      <c r="B55" s="139"/>
      <c r="C55" s="140"/>
    </row>
    <row r="56" spans="1:3" x14ac:dyDescent="0.25">
      <c r="A56" s="52"/>
      <c r="B56" s="52"/>
      <c r="C56" s="52"/>
    </row>
    <row r="57" spans="1:3" ht="15.75" x14ac:dyDescent="0.25">
      <c r="A57" s="42" t="s">
        <v>90</v>
      </c>
      <c r="B57" s="43" t="s">
        <v>88</v>
      </c>
      <c r="C57" s="44" t="b">
        <f>HU</f>
        <v>1</v>
      </c>
    </row>
    <row r="58" spans="1:3" ht="15.75" thickBot="1" x14ac:dyDescent="0.3">
      <c r="A58" s="52"/>
      <c r="B58" s="52"/>
      <c r="C58" s="52"/>
    </row>
    <row r="59" spans="1:3" ht="15.75" customHeight="1" thickBot="1" x14ac:dyDescent="0.3">
      <c r="A59" s="138" t="s">
        <v>105</v>
      </c>
      <c r="B59" s="139"/>
      <c r="C59" s="140"/>
    </row>
    <row r="60" spans="1:3" x14ac:dyDescent="0.25">
      <c r="A60" s="52"/>
      <c r="B60" s="52"/>
      <c r="C60" s="52"/>
    </row>
    <row r="61" spans="1:3" ht="15.75" x14ac:dyDescent="0.25">
      <c r="A61" s="42" t="s">
        <v>90</v>
      </c>
      <c r="B61" s="43" t="s">
        <v>88</v>
      </c>
      <c r="C61" s="44" t="b">
        <f>IE</f>
        <v>1</v>
      </c>
    </row>
    <row r="62" spans="1:3" ht="15.75" thickBot="1" x14ac:dyDescent="0.3">
      <c r="A62" s="52"/>
      <c r="B62" s="52"/>
      <c r="C62" s="52"/>
    </row>
    <row r="63" spans="1:3" ht="15.75" customHeight="1" thickBot="1" x14ac:dyDescent="0.3">
      <c r="A63" s="138" t="s">
        <v>106</v>
      </c>
      <c r="B63" s="139"/>
      <c r="C63" s="140"/>
    </row>
    <row r="64" spans="1:3" x14ac:dyDescent="0.25">
      <c r="A64" s="52"/>
      <c r="B64" s="52"/>
      <c r="C64" s="52"/>
    </row>
    <row r="65" spans="1:3" ht="15.75" x14ac:dyDescent="0.25">
      <c r="A65" s="42" t="s">
        <v>90</v>
      </c>
      <c r="B65" s="43" t="s">
        <v>88</v>
      </c>
      <c r="C65" s="44" t="b">
        <f>IT</f>
        <v>1</v>
      </c>
    </row>
    <row r="66" spans="1:3" ht="15.75" thickBot="1" x14ac:dyDescent="0.3">
      <c r="A66" s="52"/>
      <c r="B66" s="52"/>
      <c r="C66" s="52"/>
    </row>
    <row r="67" spans="1:3" ht="15.75" customHeight="1" thickBot="1" x14ac:dyDescent="0.3">
      <c r="A67" s="138" t="s">
        <v>107</v>
      </c>
      <c r="B67" s="139"/>
      <c r="C67" s="140"/>
    </row>
    <row r="68" spans="1:3" x14ac:dyDescent="0.25">
      <c r="A68" s="52"/>
      <c r="B68" s="52"/>
      <c r="C68" s="52"/>
    </row>
    <row r="69" spans="1:3" ht="15.75" x14ac:dyDescent="0.25">
      <c r="A69" s="42" t="s">
        <v>90</v>
      </c>
      <c r="B69" s="43" t="s">
        <v>88</v>
      </c>
      <c r="C69" s="44" t="b">
        <f>LT</f>
        <v>1</v>
      </c>
    </row>
    <row r="70" spans="1:3" ht="15.75" thickBot="1" x14ac:dyDescent="0.3">
      <c r="A70" s="52"/>
      <c r="B70" s="52"/>
      <c r="C70" s="52"/>
    </row>
    <row r="71" spans="1:3" ht="15.75" customHeight="1" thickBot="1" x14ac:dyDescent="0.3">
      <c r="A71" s="138" t="s">
        <v>108</v>
      </c>
      <c r="B71" s="139"/>
      <c r="C71" s="140"/>
    </row>
    <row r="72" spans="1:3" x14ac:dyDescent="0.25">
      <c r="A72" s="52"/>
      <c r="B72" s="52"/>
      <c r="C72" s="52"/>
    </row>
    <row r="73" spans="1:3" ht="15.75" x14ac:dyDescent="0.25">
      <c r="A73" s="42" t="s">
        <v>90</v>
      </c>
      <c r="B73" s="43" t="s">
        <v>88</v>
      </c>
      <c r="C73" s="44" t="b">
        <f>LU</f>
        <v>1</v>
      </c>
    </row>
    <row r="74" spans="1:3" ht="15.75" thickBot="1" x14ac:dyDescent="0.3">
      <c r="A74" s="52"/>
      <c r="B74" s="52"/>
      <c r="C74" s="52"/>
    </row>
    <row r="75" spans="1:3" ht="15.75" customHeight="1" thickBot="1" x14ac:dyDescent="0.3">
      <c r="A75" s="138" t="s">
        <v>109</v>
      </c>
      <c r="B75" s="139"/>
      <c r="C75" s="140"/>
    </row>
    <row r="76" spans="1:3" x14ac:dyDescent="0.25">
      <c r="A76" s="52"/>
      <c r="B76" s="52"/>
      <c r="C76" s="52"/>
    </row>
    <row r="77" spans="1:3" ht="15.75" x14ac:dyDescent="0.25">
      <c r="A77" s="42" t="s">
        <v>90</v>
      </c>
      <c r="B77" s="43" t="s">
        <v>88</v>
      </c>
      <c r="C77" s="44" t="b">
        <f>LV</f>
        <v>1</v>
      </c>
    </row>
    <row r="78" spans="1:3" ht="15.75" thickBot="1" x14ac:dyDescent="0.3">
      <c r="A78" s="52"/>
      <c r="B78" s="52"/>
      <c r="C78" s="52"/>
    </row>
    <row r="79" spans="1:3" ht="15.75" customHeight="1" thickBot="1" x14ac:dyDescent="0.3">
      <c r="A79" s="138" t="s">
        <v>110</v>
      </c>
      <c r="B79" s="139"/>
      <c r="C79" s="140"/>
    </row>
    <row r="80" spans="1:3" x14ac:dyDescent="0.25">
      <c r="A80" s="52"/>
      <c r="B80" s="52"/>
      <c r="C80" s="52"/>
    </row>
    <row r="81" spans="1:3" ht="15.75" x14ac:dyDescent="0.25">
      <c r="A81" s="42" t="s">
        <v>90</v>
      </c>
      <c r="B81" s="43" t="s">
        <v>88</v>
      </c>
      <c r="C81" s="44" t="b">
        <f>MT</f>
        <v>1</v>
      </c>
    </row>
    <row r="82" spans="1:3" ht="15.75" thickBot="1" x14ac:dyDescent="0.3">
      <c r="A82" s="52"/>
      <c r="B82" s="52"/>
      <c r="C82" s="52"/>
    </row>
    <row r="83" spans="1:3" ht="15.75" customHeight="1" thickBot="1" x14ac:dyDescent="0.3">
      <c r="A83" s="138" t="s">
        <v>111</v>
      </c>
      <c r="B83" s="139"/>
      <c r="C83" s="140"/>
    </row>
    <row r="84" spans="1:3" x14ac:dyDescent="0.25">
      <c r="A84" s="52"/>
      <c r="B84" s="52"/>
      <c r="C84" s="52"/>
    </row>
    <row r="85" spans="1:3" ht="15.75" x14ac:dyDescent="0.25">
      <c r="A85" s="42" t="s">
        <v>90</v>
      </c>
      <c r="B85" s="43" t="s">
        <v>88</v>
      </c>
      <c r="C85" s="44" t="b">
        <f>NL</f>
        <v>1</v>
      </c>
    </row>
    <row r="86" spans="1:3" ht="15.75" thickBot="1" x14ac:dyDescent="0.3">
      <c r="A86" s="52"/>
      <c r="B86" s="52"/>
      <c r="C86" s="52"/>
    </row>
    <row r="87" spans="1:3" ht="15.75" customHeight="1" thickBot="1" x14ac:dyDescent="0.3">
      <c r="A87" s="138" t="s">
        <v>112</v>
      </c>
      <c r="B87" s="139"/>
      <c r="C87" s="140"/>
    </row>
    <row r="88" spans="1:3" x14ac:dyDescent="0.25">
      <c r="A88" s="52"/>
      <c r="B88" s="52"/>
      <c r="C88" s="52"/>
    </row>
    <row r="89" spans="1:3" ht="15.75" x14ac:dyDescent="0.25">
      <c r="A89" s="42" t="s">
        <v>90</v>
      </c>
      <c r="B89" s="43" t="s">
        <v>88</v>
      </c>
      <c r="C89" s="44" t="b">
        <f>PL</f>
        <v>1</v>
      </c>
    </row>
    <row r="90" spans="1:3" ht="15.75" thickBot="1" x14ac:dyDescent="0.3">
      <c r="A90" s="52"/>
      <c r="B90" s="52"/>
      <c r="C90" s="52"/>
    </row>
    <row r="91" spans="1:3" ht="15.75" customHeight="1" thickBot="1" x14ac:dyDescent="0.3">
      <c r="A91" s="138" t="s">
        <v>113</v>
      </c>
      <c r="B91" s="139"/>
      <c r="C91" s="140"/>
    </row>
    <row r="92" spans="1:3" x14ac:dyDescent="0.25">
      <c r="A92" s="52"/>
      <c r="B92" s="52"/>
      <c r="C92" s="52"/>
    </row>
    <row r="93" spans="1:3" ht="15.75" x14ac:dyDescent="0.25">
      <c r="A93" s="42" t="s">
        <v>90</v>
      </c>
      <c r="B93" s="43" t="s">
        <v>88</v>
      </c>
      <c r="C93" s="44" t="b">
        <f>PT</f>
        <v>1</v>
      </c>
    </row>
    <row r="94" spans="1:3" ht="15.75" thickBot="1" x14ac:dyDescent="0.3">
      <c r="A94" s="52"/>
      <c r="B94" s="52"/>
      <c r="C94" s="52"/>
    </row>
    <row r="95" spans="1:3" ht="15.75" customHeight="1" thickBot="1" x14ac:dyDescent="0.3">
      <c r="A95" s="138" t="s">
        <v>114</v>
      </c>
      <c r="B95" s="139"/>
      <c r="C95" s="140"/>
    </row>
    <row r="96" spans="1:3" x14ac:dyDescent="0.25">
      <c r="A96" s="52"/>
      <c r="B96" s="52"/>
      <c r="C96" s="52"/>
    </row>
    <row r="97" spans="1:3" ht="15.75" x14ac:dyDescent="0.25">
      <c r="A97" s="42" t="s">
        <v>90</v>
      </c>
      <c r="B97" s="43" t="s">
        <v>88</v>
      </c>
      <c r="C97" s="44" t="b">
        <f>RO</f>
        <v>1</v>
      </c>
    </row>
    <row r="98" spans="1:3" ht="15.75" thickBot="1" x14ac:dyDescent="0.3">
      <c r="A98" s="52"/>
      <c r="B98" s="52"/>
      <c r="C98" s="52"/>
    </row>
    <row r="99" spans="1:3" ht="15.75" customHeight="1" thickBot="1" x14ac:dyDescent="0.3">
      <c r="A99" s="138" t="s">
        <v>115</v>
      </c>
      <c r="B99" s="139"/>
      <c r="C99" s="140"/>
    </row>
    <row r="100" spans="1:3" x14ac:dyDescent="0.25">
      <c r="A100" s="52"/>
      <c r="B100" s="52"/>
      <c r="C100" s="52"/>
    </row>
    <row r="101" spans="1:3" ht="15.75" x14ac:dyDescent="0.25">
      <c r="A101" s="42" t="s">
        <v>90</v>
      </c>
      <c r="B101" s="43" t="s">
        <v>88</v>
      </c>
      <c r="C101" s="44" t="b">
        <f>SE</f>
        <v>1</v>
      </c>
    </row>
    <row r="102" spans="1:3" ht="15.75" thickBot="1" x14ac:dyDescent="0.3">
      <c r="A102" s="52"/>
      <c r="B102" s="52"/>
      <c r="C102" s="52"/>
    </row>
    <row r="103" spans="1:3" ht="15.75" customHeight="1" thickBot="1" x14ac:dyDescent="0.3">
      <c r="A103" s="138" t="s">
        <v>116</v>
      </c>
      <c r="B103" s="139"/>
      <c r="C103" s="140"/>
    </row>
    <row r="104" spans="1:3" x14ac:dyDescent="0.25">
      <c r="A104" s="52"/>
      <c r="B104" s="52"/>
      <c r="C104" s="52"/>
    </row>
    <row r="105" spans="1:3" ht="15.75" x14ac:dyDescent="0.25">
      <c r="A105" s="42" t="s">
        <v>90</v>
      </c>
      <c r="B105" s="43" t="s">
        <v>88</v>
      </c>
      <c r="C105" s="44" t="b">
        <f>SI</f>
        <v>1</v>
      </c>
    </row>
    <row r="106" spans="1:3" ht="15.75" thickBot="1" x14ac:dyDescent="0.3">
      <c r="A106" s="52"/>
      <c r="B106" s="52"/>
      <c r="C106" s="52"/>
    </row>
    <row r="107" spans="1:3" ht="15.75" customHeight="1" thickBot="1" x14ac:dyDescent="0.3">
      <c r="A107" s="138" t="s">
        <v>117</v>
      </c>
      <c r="B107" s="139"/>
      <c r="C107" s="140"/>
    </row>
    <row r="108" spans="1:3" x14ac:dyDescent="0.25">
      <c r="A108" s="52"/>
      <c r="B108" s="52"/>
      <c r="C108" s="52"/>
    </row>
    <row r="109" spans="1:3" ht="15.75" x14ac:dyDescent="0.25">
      <c r="A109" s="42" t="s">
        <v>90</v>
      </c>
      <c r="B109" s="43" t="s">
        <v>88</v>
      </c>
      <c r="C109" s="44" t="b">
        <f>SK</f>
        <v>1</v>
      </c>
    </row>
    <row r="110" spans="1:3" ht="15.75" thickBot="1" x14ac:dyDescent="0.3">
      <c r="A110" s="52"/>
      <c r="B110" s="52"/>
      <c r="C110" s="52"/>
    </row>
    <row r="111" spans="1:3" ht="15.75" customHeight="1" thickBot="1" x14ac:dyDescent="0.3">
      <c r="A111" s="138" t="s">
        <v>118</v>
      </c>
      <c r="B111" s="139"/>
      <c r="C111" s="140"/>
    </row>
    <row r="112" spans="1:3" x14ac:dyDescent="0.25">
      <c r="A112" s="52"/>
      <c r="B112" s="52"/>
      <c r="C112" s="52"/>
    </row>
    <row r="113" spans="1:3" ht="15.75" x14ac:dyDescent="0.25">
      <c r="A113" s="42" t="s">
        <v>90</v>
      </c>
      <c r="B113" s="43" t="s">
        <v>88</v>
      </c>
      <c r="C113" s="44" t="b">
        <f>IS</f>
        <v>1</v>
      </c>
    </row>
    <row r="114" spans="1:3" ht="15.75" thickBot="1" x14ac:dyDescent="0.3">
      <c r="A114" s="52"/>
      <c r="B114" s="52"/>
      <c r="C114" s="52"/>
    </row>
    <row r="115" spans="1:3" ht="15.75" customHeight="1" thickBot="1" x14ac:dyDescent="0.3">
      <c r="A115" s="138" t="s">
        <v>119</v>
      </c>
      <c r="B115" s="139"/>
      <c r="C115" s="140"/>
    </row>
    <row r="116" spans="1:3" x14ac:dyDescent="0.25">
      <c r="A116" s="52"/>
      <c r="B116" s="52"/>
      <c r="C116" s="52"/>
    </row>
    <row r="117" spans="1:3" ht="15.75" x14ac:dyDescent="0.25">
      <c r="A117" s="42" t="s">
        <v>90</v>
      </c>
      <c r="B117" s="43" t="s">
        <v>88</v>
      </c>
      <c r="C117" s="44" t="b">
        <f>LI</f>
        <v>1</v>
      </c>
    </row>
    <row r="118" spans="1:3" ht="15.75" thickBot="1" x14ac:dyDescent="0.3">
      <c r="A118" s="52"/>
      <c r="B118" s="52"/>
      <c r="C118" s="52"/>
    </row>
    <row r="119" spans="1:3" ht="15.75" customHeight="1" thickBot="1" x14ac:dyDescent="0.3">
      <c r="A119" s="138" t="s">
        <v>120</v>
      </c>
      <c r="B119" s="139"/>
      <c r="C119" s="140"/>
    </row>
    <row r="120" spans="1:3" x14ac:dyDescent="0.25">
      <c r="A120" s="52"/>
      <c r="B120" s="52"/>
      <c r="C120" s="52"/>
    </row>
    <row r="121" spans="1:3" ht="15.75" x14ac:dyDescent="0.25">
      <c r="A121" s="42" t="s">
        <v>90</v>
      </c>
      <c r="B121" s="43" t="s">
        <v>88</v>
      </c>
      <c r="C121" s="44" t="b">
        <f>NO</f>
        <v>1</v>
      </c>
    </row>
    <row r="122" spans="1:3" ht="15.75" thickBot="1" x14ac:dyDescent="0.3">
      <c r="A122" s="52"/>
      <c r="B122" s="52"/>
      <c r="C122" s="52"/>
    </row>
    <row r="123" spans="1:3" ht="15.75" thickBot="1" x14ac:dyDescent="0.3">
      <c r="A123" s="141" t="s">
        <v>91</v>
      </c>
      <c r="B123" s="142"/>
      <c r="C123" s="143"/>
    </row>
    <row r="124" spans="1:3" x14ac:dyDescent="0.25">
      <c r="A124" s="52"/>
      <c r="B124" s="52"/>
      <c r="C124" s="52"/>
    </row>
    <row r="125" spans="1:3" ht="15.75" x14ac:dyDescent="0.25">
      <c r="A125" s="42"/>
      <c r="B125" s="45" t="str">
        <f>IF(OR(C5=FALSE,C9=FALSE,C13=FALSE,C17=FALSE,C21=FALSE,C25=FALSE,C29=FALSE,C33=FALSE,C37=FALSE,C41=FALSE,C45=FALSE,C49=FALSE,C53=FALSE,C57=FALSE,C61=FALSE,C65=FALSE,C69=FALSE,C73=FALSE,C77=FALSE,C81=FALSE,C85=FALSE,C89=FALSE,C93=FALSE,C97=FALSE,C101=FALSE,C105=FALSE,C109=FALSE,C113=FALSE,C117=FALSE,C121=FALSE),"NOT VALIDATED","VALIDATED")</f>
        <v>NOT VALIDATED</v>
      </c>
    </row>
  </sheetData>
  <sheetProtection algorithmName="SHA-512" hashValue="M4qInJvQg3X3rFAEo3xbkX7zUzF9eP8TC0BLPXa2b9saQ8TVCl0HRO/gMj9KVIFCiF19I1D+SsLNdZVaGw2Hrw==" saltValue="S6R7eto8ykk965kwFl9NAQ==" spinCount="100000" sheet="1" objects="1" scenarios="1"/>
  <mergeCells count="32">
    <mergeCell ref="A119:C119"/>
    <mergeCell ref="A123:C123"/>
    <mergeCell ref="A95:C95"/>
    <mergeCell ref="A99:C99"/>
    <mergeCell ref="A103:C103"/>
    <mergeCell ref="A107:C107"/>
    <mergeCell ref="A111:C111"/>
    <mergeCell ref="A115:C115"/>
    <mergeCell ref="A91:C91"/>
    <mergeCell ref="A47:C47"/>
    <mergeCell ref="A51:C51"/>
    <mergeCell ref="A55:C55"/>
    <mergeCell ref="A59:C59"/>
    <mergeCell ref="A63:C63"/>
    <mergeCell ref="A67:C67"/>
    <mergeCell ref="A71:C71"/>
    <mergeCell ref="A75:C75"/>
    <mergeCell ref="A79:C79"/>
    <mergeCell ref="A83:C83"/>
    <mergeCell ref="A87:C87"/>
    <mergeCell ref="A43:C43"/>
    <mergeCell ref="A1:C1"/>
    <mergeCell ref="A3:C3"/>
    <mergeCell ref="A7:C7"/>
    <mergeCell ref="A11:C11"/>
    <mergeCell ref="A15:C15"/>
    <mergeCell ref="A19:C19"/>
    <mergeCell ref="A23:C23"/>
    <mergeCell ref="A27:C27"/>
    <mergeCell ref="A31:C31"/>
    <mergeCell ref="A35:C35"/>
    <mergeCell ref="A39:C39"/>
  </mergeCells>
  <conditionalFormatting sqref="C5">
    <cfRule type="cellIs" dxfId="61" priority="74" operator="equal">
      <formula>TRUE</formula>
    </cfRule>
    <cfRule type="cellIs" dxfId="60" priority="75" operator="equal">
      <formula>FALSE</formula>
    </cfRule>
  </conditionalFormatting>
  <conditionalFormatting sqref="C9">
    <cfRule type="cellIs" dxfId="59" priority="72" operator="equal">
      <formula>TRUE</formula>
    </cfRule>
    <cfRule type="cellIs" dxfId="58" priority="73" operator="equal">
      <formula>FALSE</formula>
    </cfRule>
  </conditionalFormatting>
  <conditionalFormatting sqref="C13">
    <cfRule type="cellIs" dxfId="57" priority="70" operator="equal">
      <formula>TRUE</formula>
    </cfRule>
    <cfRule type="cellIs" dxfId="56" priority="71" operator="equal">
      <formula>FALSE</formula>
    </cfRule>
  </conditionalFormatting>
  <conditionalFormatting sqref="C17">
    <cfRule type="cellIs" dxfId="55" priority="68" operator="equal">
      <formula>TRUE</formula>
    </cfRule>
    <cfRule type="cellIs" dxfId="54" priority="69" operator="equal">
      <formula>FALSE</formula>
    </cfRule>
  </conditionalFormatting>
  <conditionalFormatting sqref="C21">
    <cfRule type="cellIs" dxfId="53" priority="66" operator="equal">
      <formula>TRUE</formula>
    </cfRule>
    <cfRule type="cellIs" dxfId="52" priority="67" operator="equal">
      <formula>FALSE</formula>
    </cfRule>
  </conditionalFormatting>
  <conditionalFormatting sqref="C25">
    <cfRule type="cellIs" dxfId="51" priority="64" operator="equal">
      <formula>TRUE</formula>
    </cfRule>
    <cfRule type="cellIs" dxfId="50" priority="65" operator="equal">
      <formula>FALSE</formula>
    </cfRule>
  </conditionalFormatting>
  <conditionalFormatting sqref="C29">
    <cfRule type="cellIs" dxfId="49" priority="62" operator="equal">
      <formula>TRUE</formula>
    </cfRule>
    <cfRule type="cellIs" dxfId="48" priority="63" operator="equal">
      <formula>FALSE</formula>
    </cfRule>
  </conditionalFormatting>
  <conditionalFormatting sqref="C33">
    <cfRule type="cellIs" dxfId="47" priority="60" operator="equal">
      <formula>TRUE</formula>
    </cfRule>
    <cfRule type="cellIs" dxfId="46" priority="61" operator="equal">
      <formula>FALSE</formula>
    </cfRule>
  </conditionalFormatting>
  <conditionalFormatting sqref="C37">
    <cfRule type="cellIs" dxfId="45" priority="58" operator="equal">
      <formula>TRUE</formula>
    </cfRule>
    <cfRule type="cellIs" dxfId="44" priority="59" operator="equal">
      <formula>FALSE</formula>
    </cfRule>
  </conditionalFormatting>
  <conditionalFormatting sqref="C41">
    <cfRule type="cellIs" dxfId="43" priority="56" operator="equal">
      <formula>TRUE</formula>
    </cfRule>
    <cfRule type="cellIs" dxfId="42" priority="57" operator="equal">
      <formula>FALSE</formula>
    </cfRule>
  </conditionalFormatting>
  <conditionalFormatting sqref="C45">
    <cfRule type="cellIs" dxfId="41" priority="54" operator="equal">
      <formula>TRUE</formula>
    </cfRule>
    <cfRule type="cellIs" dxfId="40" priority="55" operator="equal">
      <formula>FALSE</formula>
    </cfRule>
  </conditionalFormatting>
  <conditionalFormatting sqref="C49">
    <cfRule type="cellIs" dxfId="39" priority="52" operator="equal">
      <formula>TRUE</formula>
    </cfRule>
    <cfRule type="cellIs" dxfId="38" priority="53" operator="equal">
      <formula>FALSE</formula>
    </cfRule>
  </conditionalFormatting>
  <conditionalFormatting sqref="C53">
    <cfRule type="cellIs" dxfId="37" priority="50" operator="equal">
      <formula>TRUE</formula>
    </cfRule>
    <cfRule type="cellIs" dxfId="36" priority="51" operator="equal">
      <formula>FALSE</formula>
    </cfRule>
  </conditionalFormatting>
  <conditionalFormatting sqref="C57">
    <cfRule type="cellIs" dxfId="35" priority="48" operator="equal">
      <formula>TRUE</formula>
    </cfRule>
    <cfRule type="cellIs" dxfId="34" priority="49" operator="equal">
      <formula>FALSE</formula>
    </cfRule>
  </conditionalFormatting>
  <conditionalFormatting sqref="C61">
    <cfRule type="cellIs" dxfId="33" priority="46" operator="equal">
      <formula>TRUE</formula>
    </cfRule>
    <cfRule type="cellIs" dxfId="32" priority="47" operator="equal">
      <formula>FALSE</formula>
    </cfRule>
  </conditionalFormatting>
  <conditionalFormatting sqref="C65">
    <cfRule type="cellIs" dxfId="31" priority="44" operator="equal">
      <formula>TRUE</formula>
    </cfRule>
    <cfRule type="cellIs" dxfId="30" priority="45" operator="equal">
      <formula>FALSE</formula>
    </cfRule>
  </conditionalFormatting>
  <conditionalFormatting sqref="C69">
    <cfRule type="cellIs" dxfId="29" priority="42" operator="equal">
      <formula>TRUE</formula>
    </cfRule>
    <cfRule type="cellIs" dxfId="28" priority="43" operator="equal">
      <formula>FALSE</formula>
    </cfRule>
  </conditionalFormatting>
  <conditionalFormatting sqref="C73">
    <cfRule type="cellIs" dxfId="27" priority="40" operator="equal">
      <formula>TRUE</formula>
    </cfRule>
    <cfRule type="cellIs" dxfId="26" priority="41" operator="equal">
      <formula>FALSE</formula>
    </cfRule>
  </conditionalFormatting>
  <conditionalFormatting sqref="C77">
    <cfRule type="cellIs" dxfId="25" priority="38" operator="equal">
      <formula>TRUE</formula>
    </cfRule>
    <cfRule type="cellIs" dxfId="24" priority="39" operator="equal">
      <formula>FALSE</formula>
    </cfRule>
  </conditionalFormatting>
  <conditionalFormatting sqref="C81">
    <cfRule type="cellIs" dxfId="23" priority="36" operator="equal">
      <formula>TRUE</formula>
    </cfRule>
    <cfRule type="cellIs" dxfId="22" priority="37" operator="equal">
      <formula>FALSE</formula>
    </cfRule>
  </conditionalFormatting>
  <conditionalFormatting sqref="C85">
    <cfRule type="cellIs" dxfId="21" priority="34" operator="equal">
      <formula>TRUE</formula>
    </cfRule>
    <cfRule type="cellIs" dxfId="20" priority="35" operator="equal">
      <formula>FALSE</formula>
    </cfRule>
  </conditionalFormatting>
  <conditionalFormatting sqref="C89">
    <cfRule type="cellIs" dxfId="19" priority="32" operator="equal">
      <formula>TRUE</formula>
    </cfRule>
    <cfRule type="cellIs" dxfId="18" priority="33" operator="equal">
      <formula>FALSE</formula>
    </cfRule>
  </conditionalFormatting>
  <conditionalFormatting sqref="C93">
    <cfRule type="cellIs" dxfId="17" priority="30" operator="equal">
      <formula>TRUE</formula>
    </cfRule>
    <cfRule type="cellIs" dxfId="16" priority="31" operator="equal">
      <formula>FALSE</formula>
    </cfRule>
  </conditionalFormatting>
  <conditionalFormatting sqref="C97">
    <cfRule type="cellIs" dxfId="15" priority="28" operator="equal">
      <formula>TRUE</formula>
    </cfRule>
    <cfRule type="cellIs" dxfId="14" priority="29" operator="equal">
      <formula>FALSE</formula>
    </cfRule>
  </conditionalFormatting>
  <conditionalFormatting sqref="C101">
    <cfRule type="cellIs" dxfId="13" priority="26" operator="equal">
      <formula>TRUE</formula>
    </cfRule>
    <cfRule type="cellIs" dxfId="12" priority="27" operator="equal">
      <formula>FALSE</formula>
    </cfRule>
  </conditionalFormatting>
  <conditionalFormatting sqref="C105">
    <cfRule type="cellIs" dxfId="11" priority="24" operator="equal">
      <formula>TRUE</formula>
    </cfRule>
    <cfRule type="cellIs" dxfId="10" priority="25" operator="equal">
      <formula>FALSE</formula>
    </cfRule>
  </conditionalFormatting>
  <conditionalFormatting sqref="C109">
    <cfRule type="cellIs" dxfId="9" priority="22" operator="equal">
      <formula>TRUE</formula>
    </cfRule>
    <cfRule type="cellIs" dxfId="8" priority="23" operator="equal">
      <formula>FALSE</formula>
    </cfRule>
  </conditionalFormatting>
  <conditionalFormatting sqref="C113">
    <cfRule type="cellIs" dxfId="7" priority="20" operator="equal">
      <formula>TRUE</formula>
    </cfRule>
    <cfRule type="cellIs" dxfId="6" priority="21" operator="equal">
      <formula>FALSE</formula>
    </cfRule>
  </conditionalFormatting>
  <conditionalFormatting sqref="C117">
    <cfRule type="cellIs" dxfId="5" priority="18" operator="equal">
      <formula>TRUE</formula>
    </cfRule>
    <cfRule type="cellIs" dxfId="4" priority="19" operator="equal">
      <formula>FALSE</formula>
    </cfRule>
  </conditionalFormatting>
  <conditionalFormatting sqref="C121">
    <cfRule type="cellIs" dxfId="3" priority="16" operator="equal">
      <formula>TRUE</formula>
    </cfRule>
    <cfRule type="cellIs" dxfId="2" priority="17" operator="equal">
      <formula>FALSE</formula>
    </cfRule>
  </conditionalFormatting>
  <conditionalFormatting sqref="B125">
    <cfRule type="beginsWith" dxfId="1" priority="1" operator="beginsWith" text="NOT VALIDATED">
      <formula>LEFT(B125,LEN("NOT VALIDATED"))="NOT VALIDATED"</formula>
    </cfRule>
    <cfRule type="containsText" dxfId="0" priority="2" operator="containsText" text="VALIDATED">
      <formula>NOT(ISERROR(SEARCH("VALIDATED",B125)))</formula>
    </cfRule>
  </conditionalFormatting>
  <pageMargins left="0.7" right="0.7" top="0.75" bottom="0.75" header="0.3" footer="0.3"/>
  <pageSetup paperSize="9" scale="97" fitToHeight="0" orientation="portrait" horizontalDpi="300" verticalDpi="300" r:id="rId1"/>
  <rowBreaks count="1" manualBreakCount="1">
    <brk id="98" max="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82"/>
  <sheetViews>
    <sheetView zoomScaleNormal="100" zoomScaleSheetLayoutView="100" workbookViewId="0">
      <selection sqref="A1:D1"/>
    </sheetView>
  </sheetViews>
  <sheetFormatPr defaultRowHeight="15" x14ac:dyDescent="0.25"/>
  <cols>
    <col min="1" max="1" width="48.7109375" style="4" customWidth="1"/>
    <col min="2" max="4" width="25.5703125" style="4" customWidth="1"/>
    <col min="5" max="10" width="9.140625" style="53"/>
    <col min="11" max="16384" width="9.140625" style="4"/>
  </cols>
  <sheetData>
    <row r="1" spans="1:8" ht="16.5" thickBot="1" x14ac:dyDescent="0.3">
      <c r="A1" s="58" t="s">
        <v>44</v>
      </c>
      <c r="B1" s="121"/>
      <c r="C1" s="121"/>
      <c r="D1" s="59"/>
    </row>
    <row r="2" spans="1:8" ht="15.75" thickBot="1" x14ac:dyDescent="0.3">
      <c r="A2" s="18"/>
      <c r="B2" s="18"/>
      <c r="C2" s="18"/>
      <c r="D2" s="18"/>
    </row>
    <row r="3" spans="1:8" ht="15.75" thickBot="1" x14ac:dyDescent="0.3">
      <c r="A3" s="19" t="s">
        <v>31</v>
      </c>
      <c r="B3" s="132" t="s">
        <v>57</v>
      </c>
      <c r="C3" s="133"/>
      <c r="D3" s="134"/>
      <c r="F3" s="54" t="b">
        <f>IF(ISNA(MATCH(FALSE,F5:F79,0)),TRUE,FALSE)</f>
        <v>0</v>
      </c>
      <c r="G3" s="54" t="b">
        <f>IF(ISNA(MATCH(FALSE,G5:G79,0)),TRUE,FALSE)</f>
        <v>0</v>
      </c>
    </row>
    <row r="4" spans="1:8" ht="15.75" thickBot="1" x14ac:dyDescent="0.3">
      <c r="A4" s="18"/>
      <c r="B4" s="18"/>
      <c r="C4" s="18"/>
      <c r="D4" s="18"/>
    </row>
    <row r="5" spans="1:8" ht="30" customHeight="1" thickBot="1" x14ac:dyDescent="0.3">
      <c r="A5" s="87" t="s">
        <v>32</v>
      </c>
      <c r="B5" s="88"/>
      <c r="C5" s="20"/>
      <c r="D5" s="21"/>
    </row>
    <row r="6" spans="1:8" ht="51.95" customHeight="1" x14ac:dyDescent="0.25">
      <c r="A6" s="22" t="s">
        <v>52</v>
      </c>
      <c r="B6" s="135"/>
      <c r="C6" s="136"/>
      <c r="D6" s="137"/>
      <c r="F6" s="53" t="b">
        <f>ISNUMBER(B6)</f>
        <v>0</v>
      </c>
      <c r="H6" s="55">
        <f>COUNTIF(B6,"")</f>
        <v>1</v>
      </c>
    </row>
    <row r="7" spans="1:8" ht="51.95" customHeight="1" x14ac:dyDescent="0.25">
      <c r="A7" s="23" t="s">
        <v>54</v>
      </c>
      <c r="B7" s="122"/>
      <c r="C7" s="123"/>
      <c r="D7" s="124"/>
      <c r="F7" s="53" t="b">
        <f>IF(OR(B7="Yes",B7="No"),TRUE,FALSE)</f>
        <v>0</v>
      </c>
      <c r="H7" s="55">
        <f>COUNTIF(B7,"")</f>
        <v>1</v>
      </c>
    </row>
    <row r="8" spans="1:8" ht="79.150000000000006" customHeight="1" thickBot="1" x14ac:dyDescent="0.3">
      <c r="A8" s="24" t="s">
        <v>124</v>
      </c>
      <c r="B8" s="125"/>
      <c r="C8" s="126"/>
      <c r="D8" s="127"/>
      <c r="F8" s="53" t="b">
        <f>IF(OR(B8="Yes",B8="No",B8=""),TRUE,FALSE)</f>
        <v>1</v>
      </c>
      <c r="G8" s="53" t="b">
        <f>IF(AND(B7="Yes",OR(B8="Yes",B8="No")),TRUE,IF(B7="No",TRUE,FALSE))</f>
        <v>0</v>
      </c>
      <c r="H8" s="55">
        <f>COUNTIF(B8,"")</f>
        <v>1</v>
      </c>
    </row>
    <row r="9" spans="1:8" x14ac:dyDescent="0.25">
      <c r="A9" s="25" t="s">
        <v>39</v>
      </c>
      <c r="B9" s="18"/>
      <c r="C9" s="18"/>
      <c r="D9" s="18"/>
    </row>
    <row r="10" spans="1:8" x14ac:dyDescent="0.25">
      <c r="A10" s="26" t="s">
        <v>55</v>
      </c>
      <c r="B10" s="18"/>
      <c r="C10" s="18"/>
      <c r="D10" s="18"/>
    </row>
    <row r="11" spans="1:8" ht="15.75" thickBot="1" x14ac:dyDescent="0.3">
      <c r="A11" s="18"/>
      <c r="B11" s="18"/>
      <c r="C11" s="18"/>
      <c r="D11" s="18"/>
    </row>
    <row r="12" spans="1:8" ht="30" customHeight="1" thickBot="1" x14ac:dyDescent="0.3">
      <c r="A12" s="128" t="s">
        <v>10</v>
      </c>
      <c r="B12" s="129"/>
      <c r="C12" s="130"/>
      <c r="D12" s="131"/>
    </row>
    <row r="13" spans="1:8" ht="85.5" x14ac:dyDescent="0.25">
      <c r="A13" s="37" t="s">
        <v>53</v>
      </c>
      <c r="B13" s="92"/>
      <c r="C13" s="93"/>
      <c r="D13" s="94"/>
      <c r="F13" s="53" t="b">
        <f>IF(OR(B13="Yes",B13="No"),TRUE,FALSE)</f>
        <v>0</v>
      </c>
      <c r="H13" s="55">
        <f>COUNTIF(B13,"")</f>
        <v>1</v>
      </c>
    </row>
    <row r="14" spans="1:8" ht="15" customHeight="1" x14ac:dyDescent="0.25">
      <c r="A14" s="102" t="s">
        <v>125</v>
      </c>
      <c r="B14" s="103"/>
      <c r="C14" s="104"/>
      <c r="D14" s="105"/>
      <c r="F14" s="53" t="b">
        <f>IF(OR(B14="specific website",B14="specific marketing material",B14="use of the language of a host MS (if different from the one(s) from your home MS)",B14="telephone calls",B14="tied agents in the host MS",B14="roadshows",B14=""),TRUE,FALSE)</f>
        <v>1</v>
      </c>
      <c r="H14" s="55">
        <f>COUNTIF(B14,"")</f>
        <v>1</v>
      </c>
    </row>
    <row r="15" spans="1:8" x14ac:dyDescent="0.25">
      <c r="A15" s="102"/>
      <c r="B15" s="103"/>
      <c r="C15" s="104"/>
      <c r="D15" s="105"/>
      <c r="F15" s="53" t="b">
        <f t="shared" ref="F15:F19" si="0">IF(OR(B15="specific website",B15="specific marketing material",B15="use of the language of a host MS (if different from the one(s) from your home MS)",B15="telephone calls",B15="tied agents in the host MS",B15="roadshows",B15=""),TRUE,FALSE)</f>
        <v>1</v>
      </c>
      <c r="H15" s="55">
        <f>COUNTIF(B15,"")</f>
        <v>1</v>
      </c>
    </row>
    <row r="16" spans="1:8" x14ac:dyDescent="0.25">
      <c r="A16" s="102"/>
      <c r="B16" s="103"/>
      <c r="C16" s="104"/>
      <c r="D16" s="105"/>
      <c r="F16" s="53" t="b">
        <f t="shared" si="0"/>
        <v>1</v>
      </c>
      <c r="H16" s="55">
        <f t="shared" ref="H16:H19" si="1">COUNTIF(B16,"")</f>
        <v>1</v>
      </c>
    </row>
    <row r="17" spans="1:9" x14ac:dyDescent="0.25">
      <c r="A17" s="102"/>
      <c r="B17" s="103"/>
      <c r="C17" s="104"/>
      <c r="D17" s="105"/>
      <c r="F17" s="53" t="b">
        <f t="shared" si="0"/>
        <v>1</v>
      </c>
      <c r="H17" s="55">
        <f t="shared" si="1"/>
        <v>1</v>
      </c>
    </row>
    <row r="18" spans="1:9" x14ac:dyDescent="0.25">
      <c r="A18" s="102"/>
      <c r="B18" s="103"/>
      <c r="C18" s="104"/>
      <c r="D18" s="105"/>
      <c r="F18" s="53" t="b">
        <f t="shared" si="0"/>
        <v>1</v>
      </c>
      <c r="H18" s="55">
        <f t="shared" si="1"/>
        <v>1</v>
      </c>
    </row>
    <row r="19" spans="1:9" ht="15.75" thickBot="1" x14ac:dyDescent="0.3">
      <c r="A19" s="69"/>
      <c r="B19" s="95"/>
      <c r="C19" s="96"/>
      <c r="D19" s="97"/>
      <c r="F19" s="53" t="b">
        <f t="shared" si="0"/>
        <v>1</v>
      </c>
      <c r="G19" s="53" t="b">
        <f>IF(AND(B13="Yes",B14="",B15="",B16="",B17="",B18="",B19=""),FALSE,TRUE)</f>
        <v>1</v>
      </c>
      <c r="H19" s="55">
        <f t="shared" si="1"/>
        <v>1</v>
      </c>
    </row>
    <row r="20" spans="1:9" ht="15.75" thickBot="1" x14ac:dyDescent="0.3">
      <c r="A20" s="18"/>
      <c r="B20" s="18"/>
      <c r="C20" s="18"/>
      <c r="D20" s="18"/>
    </row>
    <row r="21" spans="1:9" ht="27" customHeight="1" thickBot="1" x14ac:dyDescent="0.3">
      <c r="A21" s="87" t="s">
        <v>33</v>
      </c>
      <c r="B21" s="88"/>
      <c r="C21" s="89"/>
      <c r="D21" s="90"/>
    </row>
    <row r="22" spans="1:9" ht="27" customHeight="1" thickBot="1" x14ac:dyDescent="0.3">
      <c r="A22" s="28" t="s">
        <v>34</v>
      </c>
      <c r="B22" s="29" t="s">
        <v>45</v>
      </c>
      <c r="C22" s="99" t="s">
        <v>11</v>
      </c>
      <c r="D22" s="100"/>
    </row>
    <row r="23" spans="1:9" x14ac:dyDescent="0.25">
      <c r="A23" s="91" t="s">
        <v>12</v>
      </c>
      <c r="B23" s="101"/>
      <c r="C23" s="38"/>
      <c r="D23" s="30" t="s">
        <v>13</v>
      </c>
      <c r="F23" s="53" t="b">
        <f>IF(OR(B23="&lt; 50",B23="50 - 300",B23="300 - 1000",B23="1000 - 5000",B23="5000 - 10000",B23="&gt; 10000"),TRUE,FALSE)</f>
        <v>0</v>
      </c>
      <c r="G23" s="53" t="b">
        <f>IF(OR(C23="X",C23="N/A"),TRUE,FALSE)</f>
        <v>0</v>
      </c>
      <c r="H23" s="55">
        <f>COUNTIF(B23,"")</f>
        <v>1</v>
      </c>
      <c r="I23" s="55">
        <f>COUNTIF(C23,"")</f>
        <v>1</v>
      </c>
    </row>
    <row r="24" spans="1:9" x14ac:dyDescent="0.25">
      <c r="A24" s="86"/>
      <c r="B24" s="98"/>
      <c r="C24" s="39"/>
      <c r="D24" s="36" t="s">
        <v>14</v>
      </c>
      <c r="G24" s="53" t="b">
        <f t="shared" ref="G24:G50" si="2">IF(OR(C24="X",C24="N/A"),TRUE,FALSE)</f>
        <v>0</v>
      </c>
      <c r="I24" s="55">
        <f t="shared" ref="I24:I50" si="3">COUNTIF(C24,"")</f>
        <v>1</v>
      </c>
    </row>
    <row r="25" spans="1:9" x14ac:dyDescent="0.25">
      <c r="A25" s="86"/>
      <c r="B25" s="98"/>
      <c r="C25" s="39"/>
      <c r="D25" s="36" t="s">
        <v>15</v>
      </c>
      <c r="G25" s="53" t="b">
        <f t="shared" si="2"/>
        <v>0</v>
      </c>
      <c r="I25" s="55">
        <f t="shared" si="3"/>
        <v>1</v>
      </c>
    </row>
    <row r="26" spans="1:9" ht="14.25" customHeight="1" x14ac:dyDescent="0.25">
      <c r="A26" s="86"/>
      <c r="B26" s="98"/>
      <c r="C26" s="39"/>
      <c r="D26" s="36" t="s">
        <v>19</v>
      </c>
      <c r="G26" s="53" t="b">
        <f t="shared" si="2"/>
        <v>0</v>
      </c>
      <c r="I26" s="55">
        <f t="shared" si="3"/>
        <v>1</v>
      </c>
    </row>
    <row r="27" spans="1:9" x14ac:dyDescent="0.25">
      <c r="A27" s="86"/>
      <c r="B27" s="98"/>
      <c r="C27" s="39"/>
      <c r="D27" s="36" t="s">
        <v>16</v>
      </c>
      <c r="G27" s="53" t="b">
        <f t="shared" si="2"/>
        <v>0</v>
      </c>
      <c r="I27" s="55">
        <f>COUNTIF(C27,"")</f>
        <v>1</v>
      </c>
    </row>
    <row r="28" spans="1:9" x14ac:dyDescent="0.25">
      <c r="A28" s="86"/>
      <c r="B28" s="98"/>
      <c r="C28" s="39"/>
      <c r="D28" s="36" t="s">
        <v>17</v>
      </c>
      <c r="G28" s="53" t="b">
        <f t="shared" si="2"/>
        <v>0</v>
      </c>
      <c r="I28" s="55">
        <f t="shared" si="3"/>
        <v>1</v>
      </c>
    </row>
    <row r="29" spans="1:9" x14ac:dyDescent="0.25">
      <c r="A29" s="86"/>
      <c r="B29" s="98"/>
      <c r="C29" s="39"/>
      <c r="D29" s="36" t="s">
        <v>18</v>
      </c>
      <c r="G29" s="53" t="b">
        <f t="shared" si="2"/>
        <v>0</v>
      </c>
      <c r="I29" s="55">
        <f t="shared" si="3"/>
        <v>1</v>
      </c>
    </row>
    <row r="30" spans="1:9" x14ac:dyDescent="0.25">
      <c r="A30" s="85" t="s">
        <v>9</v>
      </c>
      <c r="B30" s="98"/>
      <c r="C30" s="39"/>
      <c r="D30" s="36" t="s">
        <v>13</v>
      </c>
      <c r="F30" s="53" t="b">
        <f>IF(OR(B30="&lt; 50",B30="50 - 300",B30="300 - 1000",B30="1000 - 5000",B30="5000 - 10000",B30="&gt; 10000"),TRUE,FALSE)</f>
        <v>0</v>
      </c>
      <c r="G30" s="53" t="b">
        <f t="shared" si="2"/>
        <v>0</v>
      </c>
      <c r="H30" s="55">
        <f>COUNTIF(B30,"")</f>
        <v>1</v>
      </c>
      <c r="I30" s="55">
        <f t="shared" si="3"/>
        <v>1</v>
      </c>
    </row>
    <row r="31" spans="1:9" x14ac:dyDescent="0.25">
      <c r="A31" s="86"/>
      <c r="B31" s="98"/>
      <c r="C31" s="39"/>
      <c r="D31" s="36" t="s">
        <v>14</v>
      </c>
      <c r="G31" s="53" t="b">
        <f t="shared" si="2"/>
        <v>0</v>
      </c>
      <c r="I31" s="55">
        <f t="shared" si="3"/>
        <v>1</v>
      </c>
    </row>
    <row r="32" spans="1:9" x14ac:dyDescent="0.25">
      <c r="A32" s="86"/>
      <c r="B32" s="98"/>
      <c r="C32" s="39"/>
      <c r="D32" s="36" t="s">
        <v>15</v>
      </c>
      <c r="G32" s="53" t="b">
        <f t="shared" si="2"/>
        <v>0</v>
      </c>
      <c r="I32" s="55">
        <f t="shared" si="3"/>
        <v>1</v>
      </c>
    </row>
    <row r="33" spans="1:9" ht="14.25" customHeight="1" x14ac:dyDescent="0.25">
      <c r="A33" s="86"/>
      <c r="B33" s="98"/>
      <c r="C33" s="39"/>
      <c r="D33" s="36" t="s">
        <v>19</v>
      </c>
      <c r="G33" s="53" t="b">
        <f t="shared" si="2"/>
        <v>0</v>
      </c>
      <c r="I33" s="55">
        <f t="shared" si="3"/>
        <v>1</v>
      </c>
    </row>
    <row r="34" spans="1:9" x14ac:dyDescent="0.25">
      <c r="A34" s="86"/>
      <c r="B34" s="98"/>
      <c r="C34" s="39"/>
      <c r="D34" s="36" t="s">
        <v>16</v>
      </c>
      <c r="G34" s="53" t="b">
        <f t="shared" si="2"/>
        <v>0</v>
      </c>
      <c r="I34" s="55">
        <f t="shared" si="3"/>
        <v>1</v>
      </c>
    </row>
    <row r="35" spans="1:9" x14ac:dyDescent="0.25">
      <c r="A35" s="86"/>
      <c r="B35" s="98"/>
      <c r="C35" s="39"/>
      <c r="D35" s="36" t="s">
        <v>17</v>
      </c>
      <c r="G35" s="53" t="b">
        <f t="shared" si="2"/>
        <v>0</v>
      </c>
      <c r="I35" s="55">
        <f>COUNTIF(C35,"")</f>
        <v>1</v>
      </c>
    </row>
    <row r="36" spans="1:9" x14ac:dyDescent="0.25">
      <c r="A36" s="86"/>
      <c r="B36" s="98"/>
      <c r="C36" s="39"/>
      <c r="D36" s="36" t="s">
        <v>18</v>
      </c>
      <c r="G36" s="53" t="b">
        <f t="shared" si="2"/>
        <v>0</v>
      </c>
      <c r="I36" s="55">
        <f t="shared" si="3"/>
        <v>1</v>
      </c>
    </row>
    <row r="37" spans="1:9" x14ac:dyDescent="0.25">
      <c r="A37" s="85" t="s">
        <v>8</v>
      </c>
      <c r="B37" s="98"/>
      <c r="C37" s="39"/>
      <c r="D37" s="36" t="s">
        <v>13</v>
      </c>
      <c r="F37" s="53" t="b">
        <f>IF(OR(B37="&lt; 50",B37="50 - 300",B37="300 - 1000",B37="1000 - 5000",B37="5000 - 10000",B37="&gt; 10000"),TRUE,FALSE)</f>
        <v>0</v>
      </c>
      <c r="G37" s="53" t="b">
        <f t="shared" si="2"/>
        <v>0</v>
      </c>
      <c r="H37" s="55">
        <f>COUNTIF(B37,"")</f>
        <v>1</v>
      </c>
      <c r="I37" s="55">
        <f t="shared" si="3"/>
        <v>1</v>
      </c>
    </row>
    <row r="38" spans="1:9" x14ac:dyDescent="0.25">
      <c r="A38" s="86"/>
      <c r="B38" s="98"/>
      <c r="C38" s="39"/>
      <c r="D38" s="36" t="s">
        <v>14</v>
      </c>
      <c r="G38" s="53" t="b">
        <f t="shared" si="2"/>
        <v>0</v>
      </c>
      <c r="I38" s="55">
        <f t="shared" si="3"/>
        <v>1</v>
      </c>
    </row>
    <row r="39" spans="1:9" x14ac:dyDescent="0.25">
      <c r="A39" s="86"/>
      <c r="B39" s="98"/>
      <c r="C39" s="39"/>
      <c r="D39" s="36" t="s">
        <v>15</v>
      </c>
      <c r="G39" s="53" t="b">
        <f t="shared" si="2"/>
        <v>0</v>
      </c>
      <c r="I39" s="55">
        <f t="shared" si="3"/>
        <v>1</v>
      </c>
    </row>
    <row r="40" spans="1:9" ht="14.25" customHeight="1" x14ac:dyDescent="0.25">
      <c r="A40" s="86"/>
      <c r="B40" s="98"/>
      <c r="C40" s="39"/>
      <c r="D40" s="36" t="s">
        <v>19</v>
      </c>
      <c r="G40" s="53" t="b">
        <f t="shared" si="2"/>
        <v>0</v>
      </c>
      <c r="I40" s="55">
        <f t="shared" si="3"/>
        <v>1</v>
      </c>
    </row>
    <row r="41" spans="1:9" x14ac:dyDescent="0.25">
      <c r="A41" s="86"/>
      <c r="B41" s="98"/>
      <c r="C41" s="39"/>
      <c r="D41" s="36" t="s">
        <v>16</v>
      </c>
      <c r="G41" s="53" t="b">
        <f t="shared" si="2"/>
        <v>0</v>
      </c>
      <c r="I41" s="55">
        <f>COUNTIF(C41,"")</f>
        <v>1</v>
      </c>
    </row>
    <row r="42" spans="1:9" x14ac:dyDescent="0.25">
      <c r="A42" s="86"/>
      <c r="B42" s="98"/>
      <c r="C42" s="39"/>
      <c r="D42" s="36" t="s">
        <v>17</v>
      </c>
      <c r="G42" s="53" t="b">
        <f t="shared" si="2"/>
        <v>0</v>
      </c>
      <c r="I42" s="55">
        <f t="shared" si="3"/>
        <v>1</v>
      </c>
    </row>
    <row r="43" spans="1:9" x14ac:dyDescent="0.25">
      <c r="A43" s="86"/>
      <c r="B43" s="98"/>
      <c r="C43" s="39"/>
      <c r="D43" s="36" t="s">
        <v>18</v>
      </c>
      <c r="G43" s="53" t="b">
        <f t="shared" si="2"/>
        <v>0</v>
      </c>
      <c r="I43" s="55">
        <f t="shared" si="3"/>
        <v>1</v>
      </c>
    </row>
    <row r="44" spans="1:9" x14ac:dyDescent="0.25">
      <c r="A44" s="85" t="s">
        <v>20</v>
      </c>
      <c r="B44" s="98"/>
      <c r="C44" s="39"/>
      <c r="D44" s="36" t="s">
        <v>13</v>
      </c>
      <c r="F44" s="53" t="b">
        <f>IF(OR(B44="&lt; 50",B44="50 - 300",B44="300 - 1000",B44="1000 - 5000",B44="5000 - 10000",B44="&gt; 10000"),TRUE,FALSE)</f>
        <v>0</v>
      </c>
      <c r="G44" s="53" t="b">
        <f t="shared" si="2"/>
        <v>0</v>
      </c>
      <c r="H44" s="55">
        <f>COUNTIF(B44,"")</f>
        <v>1</v>
      </c>
      <c r="I44" s="55">
        <f t="shared" si="3"/>
        <v>1</v>
      </c>
    </row>
    <row r="45" spans="1:9" x14ac:dyDescent="0.25">
      <c r="A45" s="86"/>
      <c r="B45" s="98"/>
      <c r="C45" s="39"/>
      <c r="D45" s="36" t="s">
        <v>14</v>
      </c>
      <c r="G45" s="53" t="b">
        <f t="shared" si="2"/>
        <v>0</v>
      </c>
      <c r="I45" s="55">
        <f t="shared" si="3"/>
        <v>1</v>
      </c>
    </row>
    <row r="46" spans="1:9" x14ac:dyDescent="0.25">
      <c r="A46" s="86"/>
      <c r="B46" s="98"/>
      <c r="C46" s="39"/>
      <c r="D46" s="36" t="s">
        <v>15</v>
      </c>
      <c r="G46" s="53" t="b">
        <f t="shared" si="2"/>
        <v>0</v>
      </c>
      <c r="I46" s="55">
        <f t="shared" si="3"/>
        <v>1</v>
      </c>
    </row>
    <row r="47" spans="1:9" ht="14.25" customHeight="1" x14ac:dyDescent="0.25">
      <c r="A47" s="86"/>
      <c r="B47" s="98"/>
      <c r="C47" s="39"/>
      <c r="D47" s="36" t="s">
        <v>19</v>
      </c>
      <c r="G47" s="53" t="b">
        <f t="shared" si="2"/>
        <v>0</v>
      </c>
      <c r="I47" s="55">
        <f t="shared" si="3"/>
        <v>1</v>
      </c>
    </row>
    <row r="48" spans="1:9" x14ac:dyDescent="0.25">
      <c r="A48" s="86"/>
      <c r="B48" s="98"/>
      <c r="C48" s="39"/>
      <c r="D48" s="36" t="s">
        <v>16</v>
      </c>
      <c r="G48" s="53" t="b">
        <f t="shared" si="2"/>
        <v>0</v>
      </c>
      <c r="I48" s="55">
        <f t="shared" si="3"/>
        <v>1</v>
      </c>
    </row>
    <row r="49" spans="1:9" x14ac:dyDescent="0.25">
      <c r="A49" s="86"/>
      <c r="B49" s="98"/>
      <c r="C49" s="39"/>
      <c r="D49" s="36" t="s">
        <v>17</v>
      </c>
      <c r="G49" s="53" t="b">
        <f t="shared" si="2"/>
        <v>0</v>
      </c>
      <c r="I49" s="55">
        <f t="shared" si="3"/>
        <v>1</v>
      </c>
    </row>
    <row r="50" spans="1:9" ht="15.75" thickBot="1" x14ac:dyDescent="0.3">
      <c r="A50" s="106"/>
      <c r="B50" s="77"/>
      <c r="C50" s="40"/>
      <c r="D50" s="32" t="s">
        <v>18</v>
      </c>
      <c r="G50" s="53" t="b">
        <f t="shared" si="2"/>
        <v>0</v>
      </c>
      <c r="I50" s="55">
        <f t="shared" si="3"/>
        <v>1</v>
      </c>
    </row>
    <row r="51" spans="1:9" ht="15.75" thickBot="1" x14ac:dyDescent="0.3">
      <c r="A51" s="33"/>
      <c r="B51" s="33"/>
      <c r="C51" s="18"/>
      <c r="D51" s="18"/>
    </row>
    <row r="52" spans="1:9" ht="27.75" customHeight="1" thickBot="1" x14ac:dyDescent="0.3">
      <c r="A52" s="109" t="s">
        <v>35</v>
      </c>
      <c r="B52" s="110"/>
      <c r="C52" s="110"/>
      <c r="D52" s="111"/>
    </row>
    <row r="53" spans="1:9" x14ac:dyDescent="0.25">
      <c r="A53" s="71" t="s">
        <v>36</v>
      </c>
      <c r="B53" s="72"/>
      <c r="C53" s="117" t="s">
        <v>46</v>
      </c>
      <c r="D53" s="118"/>
    </row>
    <row r="54" spans="1:9" ht="15.75" thickBot="1" x14ac:dyDescent="0.3">
      <c r="A54" s="73" t="s">
        <v>37</v>
      </c>
      <c r="B54" s="74"/>
      <c r="C54" s="119"/>
      <c r="D54" s="120"/>
    </row>
    <row r="55" spans="1:9" x14ac:dyDescent="0.25">
      <c r="A55" s="79" t="s">
        <v>21</v>
      </c>
      <c r="B55" s="80"/>
      <c r="C55" s="115"/>
      <c r="D55" s="116"/>
      <c r="F55" s="53" t="b">
        <f>IF(OR(C55="&lt; 50",C55="50 - 300",C55="300 - 1000",C55="1000 - 5000",C55="5000 - 10000",C55="&gt; 10000"),TRUE,FALSE)</f>
        <v>0</v>
      </c>
      <c r="H55" s="55">
        <f>COUNTIF(C55,"")</f>
        <v>1</v>
      </c>
    </row>
    <row r="56" spans="1:9" x14ac:dyDescent="0.25">
      <c r="A56" s="83" t="s">
        <v>22</v>
      </c>
      <c r="B56" s="84"/>
      <c r="C56" s="98"/>
      <c r="D56" s="112"/>
      <c r="F56" s="53" t="b">
        <f t="shared" ref="F56:F61" si="4">IF(OR(C56="&lt; 50",C56="50 - 300",C56="300 - 1000",C56="1000 - 5000",C56="5000 - 10000",C56="&gt; 10000"),TRUE,FALSE)</f>
        <v>0</v>
      </c>
      <c r="H56" s="55">
        <f t="shared" ref="H56:H60" si="5">COUNTIF(C56,"")</f>
        <v>1</v>
      </c>
    </row>
    <row r="57" spans="1:9" x14ac:dyDescent="0.25">
      <c r="A57" s="83" t="s">
        <v>23</v>
      </c>
      <c r="B57" s="84"/>
      <c r="C57" s="98"/>
      <c r="D57" s="112"/>
      <c r="F57" s="53" t="b">
        <f t="shared" si="4"/>
        <v>0</v>
      </c>
      <c r="H57" s="55">
        <f t="shared" si="5"/>
        <v>1</v>
      </c>
    </row>
    <row r="58" spans="1:9" x14ac:dyDescent="0.25">
      <c r="A58" s="83" t="s">
        <v>24</v>
      </c>
      <c r="B58" s="84"/>
      <c r="C58" s="98"/>
      <c r="D58" s="112"/>
      <c r="F58" s="53" t="b">
        <f t="shared" si="4"/>
        <v>0</v>
      </c>
      <c r="H58" s="55">
        <f t="shared" si="5"/>
        <v>1</v>
      </c>
    </row>
    <row r="59" spans="1:9" x14ac:dyDescent="0.25">
      <c r="A59" s="83" t="s">
        <v>25</v>
      </c>
      <c r="B59" s="84"/>
      <c r="C59" s="98"/>
      <c r="D59" s="112"/>
      <c r="F59" s="53" t="b">
        <f t="shared" si="4"/>
        <v>0</v>
      </c>
      <c r="H59" s="55">
        <f t="shared" si="5"/>
        <v>1</v>
      </c>
    </row>
    <row r="60" spans="1:9" x14ac:dyDescent="0.25">
      <c r="A60" s="83" t="s">
        <v>26</v>
      </c>
      <c r="B60" s="84"/>
      <c r="C60" s="98"/>
      <c r="D60" s="112"/>
      <c r="F60" s="53" t="b">
        <f t="shared" si="4"/>
        <v>0</v>
      </c>
      <c r="H60" s="55">
        <f t="shared" si="5"/>
        <v>1</v>
      </c>
    </row>
    <row r="61" spans="1:9" ht="15.75" thickBot="1" x14ac:dyDescent="0.3">
      <c r="A61" s="81" t="s">
        <v>27</v>
      </c>
      <c r="B61" s="82"/>
      <c r="C61" s="77"/>
      <c r="D61" s="78"/>
      <c r="F61" s="53" t="b">
        <f t="shared" si="4"/>
        <v>0</v>
      </c>
      <c r="H61" s="55">
        <f>COUNTIF(C61,"")</f>
        <v>1</v>
      </c>
    </row>
    <row r="62" spans="1:9" ht="15.75" thickBot="1" x14ac:dyDescent="0.3">
      <c r="A62" s="34"/>
      <c r="B62" s="34"/>
      <c r="C62" s="18"/>
      <c r="D62" s="18"/>
    </row>
    <row r="63" spans="1:9" ht="28.15" customHeight="1" thickBot="1" x14ac:dyDescent="0.3">
      <c r="A63" s="64" t="s">
        <v>38</v>
      </c>
      <c r="B63" s="65"/>
      <c r="C63" s="65"/>
      <c r="D63" s="66"/>
    </row>
    <row r="64" spans="1:9" ht="50.1" customHeight="1" x14ac:dyDescent="0.25">
      <c r="A64" s="107" t="s">
        <v>126</v>
      </c>
      <c r="B64" s="108"/>
      <c r="C64" s="75"/>
      <c r="D64" s="76"/>
      <c r="F64" s="53" t="b">
        <f>ISNUMBER(C64)</f>
        <v>0</v>
      </c>
      <c r="G64" s="53" t="b">
        <f>IF(AND(C64&gt;0,OR(B65=1,B66=1,B67=1,B68=1,B69=1,B70=1,B71=1),OR(B72=1,B73=1,B74=1,B75=1,B76=1,B77=1),OR(C78="Yes",C78="No")),TRUE,IF(C64=0,TRUE,FALSE))</f>
        <v>1</v>
      </c>
      <c r="H64" s="55">
        <f>COUNTIF(C64,"")</f>
        <v>1</v>
      </c>
    </row>
    <row r="65" spans="1:8" ht="14.25" customHeight="1" x14ac:dyDescent="0.25">
      <c r="A65" s="102" t="s">
        <v>41</v>
      </c>
      <c r="B65" s="35"/>
      <c r="C65" s="67" t="s">
        <v>13</v>
      </c>
      <c r="D65" s="68"/>
      <c r="F65" s="53" t="b">
        <f>IF(OR(B65="", B65=1,B65=2,B65=3),TRUE,FALSE)</f>
        <v>1</v>
      </c>
      <c r="H65" s="55">
        <f>COUNTIF(B65,"")</f>
        <v>1</v>
      </c>
    </row>
    <row r="66" spans="1:8" x14ac:dyDescent="0.25">
      <c r="A66" s="102"/>
      <c r="B66" s="35"/>
      <c r="C66" s="67" t="s">
        <v>14</v>
      </c>
      <c r="D66" s="68"/>
      <c r="F66" s="53" t="b">
        <f>IF(OR(B66="", B66=1,B66=2,B66=3),TRUE,FALSE)</f>
        <v>1</v>
      </c>
      <c r="H66" s="55">
        <f t="shared" ref="H66:H77" si="6">COUNTIF(B66,"")</f>
        <v>1</v>
      </c>
    </row>
    <row r="67" spans="1:8" x14ac:dyDescent="0.25">
      <c r="A67" s="102"/>
      <c r="B67" s="35"/>
      <c r="C67" s="67" t="s">
        <v>15</v>
      </c>
      <c r="D67" s="68"/>
      <c r="F67" s="53" t="b">
        <f t="shared" ref="F67:F77" si="7">IF(OR(B67="", B67=1,B67=2,B67=3),TRUE,FALSE)</f>
        <v>1</v>
      </c>
      <c r="H67" s="55">
        <f>COUNTIF(B67,"")</f>
        <v>1</v>
      </c>
    </row>
    <row r="68" spans="1:8" x14ac:dyDescent="0.25">
      <c r="A68" s="102"/>
      <c r="B68" s="35"/>
      <c r="C68" s="67" t="s">
        <v>19</v>
      </c>
      <c r="D68" s="68"/>
      <c r="F68" s="53" t="b">
        <f t="shared" si="7"/>
        <v>1</v>
      </c>
      <c r="H68" s="55">
        <f t="shared" si="6"/>
        <v>1</v>
      </c>
    </row>
    <row r="69" spans="1:8" x14ac:dyDescent="0.25">
      <c r="A69" s="102"/>
      <c r="B69" s="35"/>
      <c r="C69" s="67" t="s">
        <v>16</v>
      </c>
      <c r="D69" s="68"/>
      <c r="F69" s="53" t="b">
        <f t="shared" si="7"/>
        <v>1</v>
      </c>
      <c r="H69" s="55">
        <f t="shared" si="6"/>
        <v>1</v>
      </c>
    </row>
    <row r="70" spans="1:8" x14ac:dyDescent="0.25">
      <c r="A70" s="102"/>
      <c r="B70" s="35"/>
      <c r="C70" s="67" t="s">
        <v>17</v>
      </c>
      <c r="D70" s="68"/>
      <c r="F70" s="53" t="b">
        <f t="shared" si="7"/>
        <v>1</v>
      </c>
      <c r="H70" s="55">
        <f t="shared" si="6"/>
        <v>1</v>
      </c>
    </row>
    <row r="71" spans="1:8" x14ac:dyDescent="0.25">
      <c r="A71" s="102"/>
      <c r="B71" s="35"/>
      <c r="C71" s="67" t="s">
        <v>18</v>
      </c>
      <c r="D71" s="68"/>
      <c r="F71" s="53" t="b">
        <f t="shared" si="7"/>
        <v>1</v>
      </c>
      <c r="H71" s="55">
        <f t="shared" si="6"/>
        <v>1</v>
      </c>
    </row>
    <row r="72" spans="1:8" ht="27" customHeight="1" x14ac:dyDescent="0.25">
      <c r="A72" s="102" t="s">
        <v>42</v>
      </c>
      <c r="B72" s="35"/>
      <c r="C72" s="67" t="s">
        <v>47</v>
      </c>
      <c r="D72" s="68"/>
      <c r="F72" s="53" t="b">
        <f t="shared" si="7"/>
        <v>1</v>
      </c>
      <c r="H72" s="55">
        <f t="shared" si="6"/>
        <v>1</v>
      </c>
    </row>
    <row r="73" spans="1:8" ht="40.5" customHeight="1" x14ac:dyDescent="0.25">
      <c r="A73" s="102"/>
      <c r="B73" s="35"/>
      <c r="C73" s="67" t="s">
        <v>48</v>
      </c>
      <c r="D73" s="68"/>
      <c r="F73" s="53" t="b">
        <f t="shared" si="7"/>
        <v>1</v>
      </c>
      <c r="H73" s="55">
        <f t="shared" si="6"/>
        <v>1</v>
      </c>
    </row>
    <row r="74" spans="1:8" ht="27" customHeight="1" x14ac:dyDescent="0.25">
      <c r="A74" s="102"/>
      <c r="B74" s="35"/>
      <c r="C74" s="67" t="s">
        <v>49</v>
      </c>
      <c r="D74" s="68"/>
      <c r="F74" s="53" t="b">
        <f t="shared" si="7"/>
        <v>1</v>
      </c>
      <c r="H74" s="55">
        <f t="shared" si="6"/>
        <v>1</v>
      </c>
    </row>
    <row r="75" spans="1:8" ht="54" customHeight="1" x14ac:dyDescent="0.25">
      <c r="A75" s="102"/>
      <c r="B75" s="35"/>
      <c r="C75" s="67" t="s">
        <v>50</v>
      </c>
      <c r="D75" s="68"/>
      <c r="F75" s="53" t="b">
        <f t="shared" si="7"/>
        <v>1</v>
      </c>
      <c r="H75" s="55">
        <f t="shared" si="6"/>
        <v>1</v>
      </c>
    </row>
    <row r="76" spans="1:8" ht="40.5" customHeight="1" x14ac:dyDescent="0.25">
      <c r="A76" s="102"/>
      <c r="B76" s="35"/>
      <c r="C76" s="67" t="s">
        <v>56</v>
      </c>
      <c r="D76" s="68"/>
      <c r="F76" s="53" t="b">
        <f t="shared" si="7"/>
        <v>1</v>
      </c>
      <c r="H76" s="55">
        <f t="shared" si="6"/>
        <v>1</v>
      </c>
    </row>
    <row r="77" spans="1:8" x14ac:dyDescent="0.25">
      <c r="A77" s="102"/>
      <c r="B77" s="35"/>
      <c r="C77" s="67" t="s">
        <v>51</v>
      </c>
      <c r="D77" s="68"/>
      <c r="F77" s="53" t="b">
        <f t="shared" si="7"/>
        <v>1</v>
      </c>
      <c r="H77" s="55">
        <f t="shared" si="6"/>
        <v>1</v>
      </c>
    </row>
    <row r="78" spans="1:8" ht="49.9" customHeight="1" x14ac:dyDescent="0.25">
      <c r="A78" s="102" t="s">
        <v>43</v>
      </c>
      <c r="B78" s="67"/>
      <c r="C78" s="113"/>
      <c r="D78" s="114"/>
      <c r="F78" s="53" t="b">
        <f>IF(OR(C78="Yes",C78="No",C78=""),TRUE,FALSE)</f>
        <v>1</v>
      </c>
      <c r="H78" s="55">
        <f>COUNTIF(C78,"")</f>
        <v>1</v>
      </c>
    </row>
    <row r="79" spans="1:8" ht="49.9" customHeight="1" thickBot="1" x14ac:dyDescent="0.3">
      <c r="A79" s="69" t="s">
        <v>127</v>
      </c>
      <c r="B79" s="70"/>
      <c r="C79" s="62"/>
      <c r="D79" s="63"/>
      <c r="F79" s="53" t="b">
        <f>IF(OR(C79="English",C79="The language(s) of the home Member State",C79="Any of the two options above at the clients' discretion (i.e. complaints may be filled either in English or in the language(s) of the home member state",C79="other",C79=""),TRUE,FALSE)</f>
        <v>1</v>
      </c>
      <c r="G79" s="53" t="b">
        <f>IF(AND(C78="No",C79=""),FALSE,TRUE)</f>
        <v>1</v>
      </c>
      <c r="H79" s="55">
        <f>COUNTIF(C79,"")</f>
        <v>1</v>
      </c>
    </row>
    <row r="81" spans="2:9" x14ac:dyDescent="0.25">
      <c r="B81" s="16" t="s">
        <v>88</v>
      </c>
      <c r="H81" s="55">
        <f>SUM(H6:H79)</f>
        <v>37</v>
      </c>
      <c r="I81" s="55">
        <f>SUM(I6:I79)</f>
        <v>28</v>
      </c>
    </row>
    <row r="82" spans="2:9" x14ac:dyDescent="0.25">
      <c r="B82" s="46" t="b">
        <f>IF(H82=65,TRUE,IF(OR(ISBLANK(B6),ISBLANK(B7),ISBLANK(B13),ISBLANK(B23),ISBLANK(B30),ISBLANK(B37),ISBLANK(B44),ISBLANK(C23),ISBLANK(C24),ISBLANK(C25),ISBLANK(C26),ISBLANK(C27),ISBLANK(C28),ISBLANK(C29),ISBLANK(C30),ISBLANK(C31),ISBLANK(C32),ISBLANK(C33),ISBLANK(C34),ISBLANK(C35),ISBLANK(C36),ISBLANK(C37),ISBLANK(C38),ISBLANK(C39),ISBLANK(C40),ISBLANK(C41),ISBLANK(C42),ISBLANK(C43),ISBLANK(C44),ISBLANK(C45),ISBLANK(C46),ISBLANK(C47),ISBLANK(C48),ISBLANK(C49),ISBLANK(C50),ISBLANK(C55),ISBLANK(C56),ISBLANK(C57),ISBLANK(C58),ISBLANK(C59),ISBLANK(C60),ISBLANK(C61),ISBLANK(C64),F3=FALSE,G3=FALSE),FALSE,TRUE))</f>
        <v>1</v>
      </c>
      <c r="H82" s="56">
        <f>H81+I81</f>
        <v>65</v>
      </c>
    </row>
  </sheetData>
  <sheetProtection algorithmName="SHA-512" hashValue="ZhDIFS7Wt4gW3hfL/EnOvRbvlVk8NxM+cdkNjcx+9TT9JxbLN2+mQtY+YVKgYzdtFXDjYKQVHP7g+DinX+aQYQ==" saltValue="GZGYPxmBuZkQmEL7h2fHCA==" spinCount="100000" sheet="1" objects="1" scenarios="1"/>
  <mergeCells count="65">
    <mergeCell ref="A1:D1"/>
    <mergeCell ref="B3:D3"/>
    <mergeCell ref="A5:B5"/>
    <mergeCell ref="B6:D6"/>
    <mergeCell ref="B7:D7"/>
    <mergeCell ref="B8:D8"/>
    <mergeCell ref="A12:D12"/>
    <mergeCell ref="B13:D13"/>
    <mergeCell ref="A14:A19"/>
    <mergeCell ref="B14:D14"/>
    <mergeCell ref="B15:D15"/>
    <mergeCell ref="B16:D16"/>
    <mergeCell ref="B17:D17"/>
    <mergeCell ref="B18:D18"/>
    <mergeCell ref="B19:D19"/>
    <mergeCell ref="A21:D21"/>
    <mergeCell ref="C22:D22"/>
    <mergeCell ref="A23:A29"/>
    <mergeCell ref="B23:B29"/>
    <mergeCell ref="A30:A36"/>
    <mergeCell ref="B30:B36"/>
    <mergeCell ref="A37:A43"/>
    <mergeCell ref="B37:B43"/>
    <mergeCell ref="A44:A50"/>
    <mergeCell ref="B44:B50"/>
    <mergeCell ref="A52:D52"/>
    <mergeCell ref="A53:B53"/>
    <mergeCell ref="C53:D54"/>
    <mergeCell ref="A54:B54"/>
    <mergeCell ref="A55:B55"/>
    <mergeCell ref="C55:D55"/>
    <mergeCell ref="A56:B56"/>
    <mergeCell ref="C56:D56"/>
    <mergeCell ref="A57:B57"/>
    <mergeCell ref="C57:D57"/>
    <mergeCell ref="A58:B58"/>
    <mergeCell ref="C58:D58"/>
    <mergeCell ref="A59:B59"/>
    <mergeCell ref="C59:D59"/>
    <mergeCell ref="A60:B60"/>
    <mergeCell ref="C60:D60"/>
    <mergeCell ref="A61:B61"/>
    <mergeCell ref="C61:D61"/>
    <mergeCell ref="A63:D63"/>
    <mergeCell ref="A64:B64"/>
    <mergeCell ref="C64:D64"/>
    <mergeCell ref="A65:A71"/>
    <mergeCell ref="C65:D65"/>
    <mergeCell ref="C66:D66"/>
    <mergeCell ref="C67:D67"/>
    <mergeCell ref="C68:D68"/>
    <mergeCell ref="C69:D69"/>
    <mergeCell ref="C70:D70"/>
    <mergeCell ref="C71:D71"/>
    <mergeCell ref="A78:B78"/>
    <mergeCell ref="C78:D78"/>
    <mergeCell ref="A79:B79"/>
    <mergeCell ref="C79:D79"/>
    <mergeCell ref="A72:A77"/>
    <mergeCell ref="C72:D72"/>
    <mergeCell ref="C73:D73"/>
    <mergeCell ref="C74:D74"/>
    <mergeCell ref="C75:D75"/>
    <mergeCell ref="C76:D76"/>
    <mergeCell ref="C77:D77"/>
  </mergeCells>
  <conditionalFormatting sqref="B82">
    <cfRule type="cellIs" dxfId="145" priority="1" operator="equal">
      <formula>TRUE</formula>
    </cfRule>
    <cfRule type="cellIs" dxfId="144" priority="2" operator="equal">
      <formula>"TRUE"</formula>
    </cfRule>
    <cfRule type="cellIs" dxfId="143" priority="3" operator="equal">
      <formula>"FALSE"</formula>
    </cfRule>
  </conditionalFormatting>
  <dataValidations count="8">
    <dataValidation type="whole" allowBlank="1" showInputMessage="1" showErrorMessage="1" sqref="B65:B77">
      <formula1>1</formula1>
      <formula2>3</formula2>
    </dataValidation>
    <dataValidation type="whole" operator="greaterThanOrEqual" allowBlank="1" showInputMessage="1" showErrorMessage="1" sqref="C64:D64">
      <formula1>0</formula1>
    </dataValidation>
    <dataValidation type="decimal" allowBlank="1" showInputMessage="1" showErrorMessage="1" sqref="B6:D6">
      <formula1>-9999999999999990000</formula1>
      <formula2>9999999999999990000</formula2>
    </dataValidation>
    <dataValidation type="list" allowBlank="1" showInputMessage="1" showErrorMessage="1" sqref="C23:C50">
      <formula1>"X, N/A"</formula1>
    </dataValidation>
    <dataValidation type="list" allowBlank="1" showInputMessage="1" showErrorMessage="1" sqref="C79">
      <formula1>"English, The language(s) of the home Member State, Any of the two options above at the clients' discretion (i.e. complaints may be filled either in English or in the language(s) of the home member state, other"</formula1>
    </dataValidation>
    <dataValidation type="list" allowBlank="1" showInputMessage="1" showErrorMessage="1" sqref="B14:D19">
      <formula1>"specific website, specific marketing material, use of the language of a host MS (if different from the one(s) from your home MS), telephone calls, tied agents in the host MS, roadshows"</formula1>
    </dataValidation>
    <dataValidation type="list" allowBlank="1" showInputMessage="1" showErrorMessage="1" sqref="B7:D8 B13:D13 C78">
      <formula1>"Yes, No"</formula1>
    </dataValidation>
    <dataValidation type="list" allowBlank="1" showInputMessage="1" showErrorMessage="1" sqref="B23 B44 B37 B30 C55:C61">
      <formula1>"&lt; 50, 50 - 300, 300 - 1000, 1000 - 5000, 5000 - 10000, &gt; 10000"</formula1>
    </dataValidation>
  </dataValidations>
  <pageMargins left="0.7" right="0.7" top="0.75" bottom="0.75" header="0.3" footer="0.3"/>
  <pageSetup paperSize="9" scale="71" fitToHeight="0" orientation="portrait" horizontalDpi="300" verticalDpi="300" r:id="rId1"/>
  <rowBreaks count="1" manualBreakCount="1">
    <brk id="51"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82"/>
  <sheetViews>
    <sheetView zoomScaleNormal="100" zoomScaleSheetLayoutView="100" workbookViewId="0">
      <selection sqref="A1:D1"/>
    </sheetView>
  </sheetViews>
  <sheetFormatPr defaultRowHeight="15" x14ac:dyDescent="0.25"/>
  <cols>
    <col min="1" max="1" width="48.7109375" style="4" customWidth="1"/>
    <col min="2" max="4" width="25.5703125" style="4" customWidth="1"/>
    <col min="5" max="10" width="9.140625" style="53"/>
    <col min="11" max="16384" width="9.140625" style="4"/>
  </cols>
  <sheetData>
    <row r="1" spans="1:8" ht="16.5" thickBot="1" x14ac:dyDescent="0.3">
      <c r="A1" s="58" t="s">
        <v>44</v>
      </c>
      <c r="B1" s="121"/>
      <c r="C1" s="121"/>
      <c r="D1" s="59"/>
    </row>
    <row r="2" spans="1:8" ht="15.75" thickBot="1" x14ac:dyDescent="0.3">
      <c r="A2" s="18"/>
      <c r="B2" s="18"/>
      <c r="C2" s="18"/>
      <c r="D2" s="18"/>
    </row>
    <row r="3" spans="1:8" ht="15.75" thickBot="1" x14ac:dyDescent="0.3">
      <c r="A3" s="19" t="s">
        <v>31</v>
      </c>
      <c r="B3" s="132" t="s">
        <v>58</v>
      </c>
      <c r="C3" s="133"/>
      <c r="D3" s="134"/>
      <c r="F3" s="54" t="b">
        <f>IF(ISNA(MATCH(FALSE,F5:F79,0)),TRUE,FALSE)</f>
        <v>0</v>
      </c>
      <c r="G3" s="54" t="b">
        <f>IF(ISNA(MATCH(FALSE,G5:G79,0)),TRUE,FALSE)</f>
        <v>0</v>
      </c>
    </row>
    <row r="4" spans="1:8" ht="15.75" thickBot="1" x14ac:dyDescent="0.3">
      <c r="A4" s="18"/>
      <c r="B4" s="18"/>
      <c r="C4" s="18"/>
      <c r="D4" s="18"/>
    </row>
    <row r="5" spans="1:8" ht="30" customHeight="1" thickBot="1" x14ac:dyDescent="0.3">
      <c r="A5" s="87" t="s">
        <v>32</v>
      </c>
      <c r="B5" s="88"/>
      <c r="C5" s="20"/>
      <c r="D5" s="21"/>
    </row>
    <row r="6" spans="1:8" ht="51.95" customHeight="1" x14ac:dyDescent="0.25">
      <c r="A6" s="22" t="s">
        <v>52</v>
      </c>
      <c r="B6" s="135"/>
      <c r="C6" s="136"/>
      <c r="D6" s="137"/>
      <c r="F6" s="53" t="b">
        <f>ISNUMBER(B6)</f>
        <v>0</v>
      </c>
      <c r="H6" s="55">
        <f>COUNTIF(B6,"")</f>
        <v>1</v>
      </c>
    </row>
    <row r="7" spans="1:8" ht="51.95" customHeight="1" x14ac:dyDescent="0.25">
      <c r="A7" s="23" t="s">
        <v>54</v>
      </c>
      <c r="B7" s="122"/>
      <c r="C7" s="123"/>
      <c r="D7" s="124"/>
      <c r="F7" s="53" t="b">
        <f>IF(OR(B7="Yes",B7="No"),TRUE,FALSE)</f>
        <v>0</v>
      </c>
      <c r="H7" s="55">
        <f>COUNTIF(B7,"")</f>
        <v>1</v>
      </c>
    </row>
    <row r="8" spans="1:8" ht="79.150000000000006" customHeight="1" thickBot="1" x14ac:dyDescent="0.3">
      <c r="A8" s="24" t="s">
        <v>124</v>
      </c>
      <c r="B8" s="125"/>
      <c r="C8" s="126"/>
      <c r="D8" s="127"/>
      <c r="F8" s="53" t="b">
        <f>IF(OR(B8="Yes",B8="No",B8=""),TRUE,FALSE)</f>
        <v>1</v>
      </c>
      <c r="G8" s="53" t="b">
        <f>IF(AND(B7="Yes",OR(B8="Yes",B8="No")),TRUE,IF(B7="No",TRUE,FALSE))</f>
        <v>0</v>
      </c>
      <c r="H8" s="55">
        <f>COUNTIF(B8,"")</f>
        <v>1</v>
      </c>
    </row>
    <row r="9" spans="1:8" x14ac:dyDescent="0.25">
      <c r="A9" s="25" t="s">
        <v>39</v>
      </c>
      <c r="B9" s="18"/>
      <c r="C9" s="18"/>
      <c r="D9" s="18"/>
    </row>
    <row r="10" spans="1:8" x14ac:dyDescent="0.25">
      <c r="A10" s="26" t="s">
        <v>55</v>
      </c>
      <c r="B10" s="18"/>
      <c r="C10" s="18"/>
      <c r="D10" s="18"/>
    </row>
    <row r="11" spans="1:8" ht="15.75" thickBot="1" x14ac:dyDescent="0.3">
      <c r="A11" s="18"/>
      <c r="B11" s="18"/>
      <c r="C11" s="18"/>
      <c r="D11" s="18"/>
    </row>
    <row r="12" spans="1:8" ht="30" customHeight="1" thickBot="1" x14ac:dyDescent="0.3">
      <c r="A12" s="128" t="s">
        <v>10</v>
      </c>
      <c r="B12" s="129"/>
      <c r="C12" s="130"/>
      <c r="D12" s="131"/>
    </row>
    <row r="13" spans="1:8" ht="85.5" x14ac:dyDescent="0.25">
      <c r="A13" s="37" t="s">
        <v>53</v>
      </c>
      <c r="B13" s="92"/>
      <c r="C13" s="93"/>
      <c r="D13" s="94"/>
      <c r="F13" s="53" t="b">
        <f>IF(OR(B13="Yes",B13="No"),TRUE,FALSE)</f>
        <v>0</v>
      </c>
      <c r="H13" s="55">
        <f>COUNTIF(B13,"")</f>
        <v>1</v>
      </c>
    </row>
    <row r="14" spans="1:8" ht="15" customHeight="1" x14ac:dyDescent="0.25">
      <c r="A14" s="102" t="s">
        <v>125</v>
      </c>
      <c r="B14" s="103"/>
      <c r="C14" s="104"/>
      <c r="D14" s="105"/>
      <c r="F14" s="53" t="b">
        <f>IF(OR(B14="specific website",B14="specific marketing material",B14="use of the language of a host MS (if different from the one(s) from your home MS)",B14="telephone calls",B14="tied agents in the host MS",B14="roadshows",B14=""),TRUE,FALSE)</f>
        <v>1</v>
      </c>
      <c r="H14" s="55">
        <f>COUNTIF(B14,"")</f>
        <v>1</v>
      </c>
    </row>
    <row r="15" spans="1:8" x14ac:dyDescent="0.25">
      <c r="A15" s="102"/>
      <c r="B15" s="103"/>
      <c r="C15" s="104"/>
      <c r="D15" s="105"/>
      <c r="F15" s="53" t="b">
        <f t="shared" ref="F15:F19" si="0">IF(OR(B15="specific website",B15="specific marketing material",B15="use of the language of a host MS (if different from the one(s) from your home MS)",B15="telephone calls",B15="tied agents in the host MS",B15="roadshows",B15=""),TRUE,FALSE)</f>
        <v>1</v>
      </c>
      <c r="H15" s="55">
        <f>COUNTIF(B15,"")</f>
        <v>1</v>
      </c>
    </row>
    <row r="16" spans="1:8" x14ac:dyDescent="0.25">
      <c r="A16" s="102"/>
      <c r="B16" s="103"/>
      <c r="C16" s="104"/>
      <c r="D16" s="105"/>
      <c r="F16" s="53" t="b">
        <f t="shared" si="0"/>
        <v>1</v>
      </c>
      <c r="H16" s="55">
        <f t="shared" ref="H16:H19" si="1">COUNTIF(B16,"")</f>
        <v>1</v>
      </c>
    </row>
    <row r="17" spans="1:9" x14ac:dyDescent="0.25">
      <c r="A17" s="102"/>
      <c r="B17" s="103"/>
      <c r="C17" s="104"/>
      <c r="D17" s="105"/>
      <c r="F17" s="53" t="b">
        <f t="shared" si="0"/>
        <v>1</v>
      </c>
      <c r="H17" s="55">
        <f t="shared" si="1"/>
        <v>1</v>
      </c>
    </row>
    <row r="18" spans="1:9" x14ac:dyDescent="0.25">
      <c r="A18" s="102"/>
      <c r="B18" s="103"/>
      <c r="C18" s="104"/>
      <c r="D18" s="105"/>
      <c r="F18" s="53" t="b">
        <f t="shared" si="0"/>
        <v>1</v>
      </c>
      <c r="H18" s="55">
        <f t="shared" si="1"/>
        <v>1</v>
      </c>
    </row>
    <row r="19" spans="1:9" ht="15.75" thickBot="1" x14ac:dyDescent="0.3">
      <c r="A19" s="69"/>
      <c r="B19" s="95"/>
      <c r="C19" s="96"/>
      <c r="D19" s="97"/>
      <c r="F19" s="53" t="b">
        <f t="shared" si="0"/>
        <v>1</v>
      </c>
      <c r="G19" s="53" t="b">
        <f>IF(AND(B13="Yes",B14="",B15="",B16="",B17="",B18="",B19=""),FALSE,TRUE)</f>
        <v>1</v>
      </c>
      <c r="H19" s="55">
        <f t="shared" si="1"/>
        <v>1</v>
      </c>
    </row>
    <row r="20" spans="1:9" ht="15.75" thickBot="1" x14ac:dyDescent="0.3">
      <c r="A20" s="18"/>
      <c r="B20" s="18"/>
      <c r="C20" s="18"/>
      <c r="D20" s="18"/>
    </row>
    <row r="21" spans="1:9" ht="27" customHeight="1" thickBot="1" x14ac:dyDescent="0.3">
      <c r="A21" s="87" t="s">
        <v>33</v>
      </c>
      <c r="B21" s="88"/>
      <c r="C21" s="89"/>
      <c r="D21" s="90"/>
    </row>
    <row r="22" spans="1:9" ht="27" customHeight="1" thickBot="1" x14ac:dyDescent="0.3">
      <c r="A22" s="28" t="s">
        <v>34</v>
      </c>
      <c r="B22" s="29" t="s">
        <v>45</v>
      </c>
      <c r="C22" s="99" t="s">
        <v>11</v>
      </c>
      <c r="D22" s="100"/>
    </row>
    <row r="23" spans="1:9" x14ac:dyDescent="0.25">
      <c r="A23" s="91" t="s">
        <v>12</v>
      </c>
      <c r="B23" s="101"/>
      <c r="C23" s="38"/>
      <c r="D23" s="30" t="s">
        <v>13</v>
      </c>
      <c r="F23" s="53" t="b">
        <f>IF(OR(B23="&lt; 50",B23="50 - 300",B23="300 - 1000",B23="1000 - 5000",B23="5000 - 10000",B23="&gt; 10000"),TRUE,FALSE)</f>
        <v>0</v>
      </c>
      <c r="G23" s="53" t="b">
        <f>IF(OR(C23="X",C23="N/A"),TRUE,FALSE)</f>
        <v>0</v>
      </c>
      <c r="H23" s="55">
        <f>COUNTIF(B23,"")</f>
        <v>1</v>
      </c>
      <c r="I23" s="55">
        <f>COUNTIF(C23,"")</f>
        <v>1</v>
      </c>
    </row>
    <row r="24" spans="1:9" x14ac:dyDescent="0.25">
      <c r="A24" s="86"/>
      <c r="B24" s="98"/>
      <c r="C24" s="39"/>
      <c r="D24" s="36" t="s">
        <v>14</v>
      </c>
      <c r="G24" s="53" t="b">
        <f t="shared" ref="G24:G50" si="2">IF(OR(C24="X",C24="N/A"),TRUE,FALSE)</f>
        <v>0</v>
      </c>
      <c r="I24" s="55">
        <f t="shared" ref="I24:I50" si="3">COUNTIF(C24,"")</f>
        <v>1</v>
      </c>
    </row>
    <row r="25" spans="1:9" x14ac:dyDescent="0.25">
      <c r="A25" s="86"/>
      <c r="B25" s="98"/>
      <c r="C25" s="39"/>
      <c r="D25" s="36" t="s">
        <v>15</v>
      </c>
      <c r="G25" s="53" t="b">
        <f t="shared" si="2"/>
        <v>0</v>
      </c>
      <c r="I25" s="55">
        <f t="shared" si="3"/>
        <v>1</v>
      </c>
    </row>
    <row r="26" spans="1:9" ht="14.25" customHeight="1" x14ac:dyDescent="0.25">
      <c r="A26" s="86"/>
      <c r="B26" s="98"/>
      <c r="C26" s="39"/>
      <c r="D26" s="36" t="s">
        <v>19</v>
      </c>
      <c r="G26" s="53" t="b">
        <f t="shared" si="2"/>
        <v>0</v>
      </c>
      <c r="I26" s="55">
        <f t="shared" si="3"/>
        <v>1</v>
      </c>
    </row>
    <row r="27" spans="1:9" x14ac:dyDescent="0.25">
      <c r="A27" s="86"/>
      <c r="B27" s="98"/>
      <c r="C27" s="39"/>
      <c r="D27" s="36" t="s">
        <v>16</v>
      </c>
      <c r="G27" s="53" t="b">
        <f t="shared" si="2"/>
        <v>0</v>
      </c>
      <c r="I27" s="55">
        <f>COUNTIF(C27,"")</f>
        <v>1</v>
      </c>
    </row>
    <row r="28" spans="1:9" x14ac:dyDescent="0.25">
      <c r="A28" s="86"/>
      <c r="B28" s="98"/>
      <c r="C28" s="39"/>
      <c r="D28" s="36" t="s">
        <v>17</v>
      </c>
      <c r="G28" s="53" t="b">
        <f t="shared" si="2"/>
        <v>0</v>
      </c>
      <c r="I28" s="55">
        <f t="shared" si="3"/>
        <v>1</v>
      </c>
    </row>
    <row r="29" spans="1:9" x14ac:dyDescent="0.25">
      <c r="A29" s="86"/>
      <c r="B29" s="98"/>
      <c r="C29" s="39"/>
      <c r="D29" s="36" t="s">
        <v>18</v>
      </c>
      <c r="G29" s="53" t="b">
        <f t="shared" si="2"/>
        <v>0</v>
      </c>
      <c r="I29" s="55">
        <f t="shared" si="3"/>
        <v>1</v>
      </c>
    </row>
    <row r="30" spans="1:9" x14ac:dyDescent="0.25">
      <c r="A30" s="85" t="s">
        <v>9</v>
      </c>
      <c r="B30" s="98"/>
      <c r="C30" s="39"/>
      <c r="D30" s="36" t="s">
        <v>13</v>
      </c>
      <c r="F30" s="53" t="b">
        <f>IF(OR(B30="&lt; 50",B30="50 - 300",B30="300 - 1000",B30="1000 - 5000",B30="5000 - 10000",B30="&gt; 10000"),TRUE,FALSE)</f>
        <v>0</v>
      </c>
      <c r="G30" s="53" t="b">
        <f t="shared" si="2"/>
        <v>0</v>
      </c>
      <c r="H30" s="55">
        <f>COUNTIF(B30,"")</f>
        <v>1</v>
      </c>
      <c r="I30" s="55">
        <f t="shared" si="3"/>
        <v>1</v>
      </c>
    </row>
    <row r="31" spans="1:9" x14ac:dyDescent="0.25">
      <c r="A31" s="86"/>
      <c r="B31" s="98"/>
      <c r="C31" s="39"/>
      <c r="D31" s="36" t="s">
        <v>14</v>
      </c>
      <c r="G31" s="53" t="b">
        <f t="shared" si="2"/>
        <v>0</v>
      </c>
      <c r="I31" s="55">
        <f t="shared" si="3"/>
        <v>1</v>
      </c>
    </row>
    <row r="32" spans="1:9" x14ac:dyDescent="0.25">
      <c r="A32" s="86"/>
      <c r="B32" s="98"/>
      <c r="C32" s="39"/>
      <c r="D32" s="36" t="s">
        <v>15</v>
      </c>
      <c r="G32" s="53" t="b">
        <f t="shared" si="2"/>
        <v>0</v>
      </c>
      <c r="I32" s="55">
        <f t="shared" si="3"/>
        <v>1</v>
      </c>
    </row>
    <row r="33" spans="1:9" ht="14.25" customHeight="1" x14ac:dyDescent="0.25">
      <c r="A33" s="86"/>
      <c r="B33" s="98"/>
      <c r="C33" s="39"/>
      <c r="D33" s="36" t="s">
        <v>19</v>
      </c>
      <c r="G33" s="53" t="b">
        <f t="shared" si="2"/>
        <v>0</v>
      </c>
      <c r="I33" s="55">
        <f t="shared" si="3"/>
        <v>1</v>
      </c>
    </row>
    <row r="34" spans="1:9" x14ac:dyDescent="0.25">
      <c r="A34" s="86"/>
      <c r="B34" s="98"/>
      <c r="C34" s="39"/>
      <c r="D34" s="36" t="s">
        <v>16</v>
      </c>
      <c r="G34" s="53" t="b">
        <f t="shared" si="2"/>
        <v>0</v>
      </c>
      <c r="I34" s="55">
        <f t="shared" si="3"/>
        <v>1</v>
      </c>
    </row>
    <row r="35" spans="1:9" x14ac:dyDescent="0.25">
      <c r="A35" s="86"/>
      <c r="B35" s="98"/>
      <c r="C35" s="39"/>
      <c r="D35" s="36" t="s">
        <v>17</v>
      </c>
      <c r="G35" s="53" t="b">
        <f t="shared" si="2"/>
        <v>0</v>
      </c>
      <c r="I35" s="55">
        <f>COUNTIF(C35,"")</f>
        <v>1</v>
      </c>
    </row>
    <row r="36" spans="1:9" x14ac:dyDescent="0.25">
      <c r="A36" s="86"/>
      <c r="B36" s="98"/>
      <c r="C36" s="39"/>
      <c r="D36" s="36" t="s">
        <v>18</v>
      </c>
      <c r="G36" s="53" t="b">
        <f t="shared" si="2"/>
        <v>0</v>
      </c>
      <c r="I36" s="55">
        <f t="shared" si="3"/>
        <v>1</v>
      </c>
    </row>
    <row r="37" spans="1:9" x14ac:dyDescent="0.25">
      <c r="A37" s="85" t="s">
        <v>8</v>
      </c>
      <c r="B37" s="98"/>
      <c r="C37" s="39"/>
      <c r="D37" s="36" t="s">
        <v>13</v>
      </c>
      <c r="F37" s="53" t="b">
        <f>IF(OR(B37="&lt; 50",B37="50 - 300",B37="300 - 1000",B37="1000 - 5000",B37="5000 - 10000",B37="&gt; 10000"),TRUE,FALSE)</f>
        <v>0</v>
      </c>
      <c r="G37" s="53" t="b">
        <f t="shared" si="2"/>
        <v>0</v>
      </c>
      <c r="H37" s="55">
        <f>COUNTIF(B37,"")</f>
        <v>1</v>
      </c>
      <c r="I37" s="55">
        <f t="shared" si="3"/>
        <v>1</v>
      </c>
    </row>
    <row r="38" spans="1:9" x14ac:dyDescent="0.25">
      <c r="A38" s="86"/>
      <c r="B38" s="98"/>
      <c r="C38" s="39"/>
      <c r="D38" s="36" t="s">
        <v>14</v>
      </c>
      <c r="G38" s="53" t="b">
        <f t="shared" si="2"/>
        <v>0</v>
      </c>
      <c r="I38" s="55">
        <f t="shared" si="3"/>
        <v>1</v>
      </c>
    </row>
    <row r="39" spans="1:9" x14ac:dyDescent="0.25">
      <c r="A39" s="86"/>
      <c r="B39" s="98"/>
      <c r="C39" s="39"/>
      <c r="D39" s="36" t="s">
        <v>15</v>
      </c>
      <c r="G39" s="53" t="b">
        <f t="shared" si="2"/>
        <v>0</v>
      </c>
      <c r="I39" s="55">
        <f t="shared" si="3"/>
        <v>1</v>
      </c>
    </row>
    <row r="40" spans="1:9" ht="14.25" customHeight="1" x14ac:dyDescent="0.25">
      <c r="A40" s="86"/>
      <c r="B40" s="98"/>
      <c r="C40" s="39"/>
      <c r="D40" s="36" t="s">
        <v>19</v>
      </c>
      <c r="G40" s="53" t="b">
        <f t="shared" si="2"/>
        <v>0</v>
      </c>
      <c r="I40" s="55">
        <f t="shared" si="3"/>
        <v>1</v>
      </c>
    </row>
    <row r="41" spans="1:9" x14ac:dyDescent="0.25">
      <c r="A41" s="86"/>
      <c r="B41" s="98"/>
      <c r="C41" s="39"/>
      <c r="D41" s="36" t="s">
        <v>16</v>
      </c>
      <c r="G41" s="53" t="b">
        <f t="shared" si="2"/>
        <v>0</v>
      </c>
      <c r="I41" s="55">
        <f>COUNTIF(C41,"")</f>
        <v>1</v>
      </c>
    </row>
    <row r="42" spans="1:9" x14ac:dyDescent="0.25">
      <c r="A42" s="86"/>
      <c r="B42" s="98"/>
      <c r="C42" s="39"/>
      <c r="D42" s="36" t="s">
        <v>17</v>
      </c>
      <c r="G42" s="53" t="b">
        <f t="shared" si="2"/>
        <v>0</v>
      </c>
      <c r="I42" s="55">
        <f t="shared" si="3"/>
        <v>1</v>
      </c>
    </row>
    <row r="43" spans="1:9" x14ac:dyDescent="0.25">
      <c r="A43" s="86"/>
      <c r="B43" s="98"/>
      <c r="C43" s="39"/>
      <c r="D43" s="36" t="s">
        <v>18</v>
      </c>
      <c r="G43" s="53" t="b">
        <f t="shared" si="2"/>
        <v>0</v>
      </c>
      <c r="I43" s="55">
        <f t="shared" si="3"/>
        <v>1</v>
      </c>
    </row>
    <row r="44" spans="1:9" x14ac:dyDescent="0.25">
      <c r="A44" s="85" t="s">
        <v>20</v>
      </c>
      <c r="B44" s="98"/>
      <c r="C44" s="39"/>
      <c r="D44" s="36" t="s">
        <v>13</v>
      </c>
      <c r="F44" s="53" t="b">
        <f>IF(OR(B44="&lt; 50",B44="50 - 300",B44="300 - 1000",B44="1000 - 5000",B44="5000 - 10000",B44="&gt; 10000"),TRUE,FALSE)</f>
        <v>0</v>
      </c>
      <c r="G44" s="53" t="b">
        <f t="shared" si="2"/>
        <v>0</v>
      </c>
      <c r="H44" s="55">
        <f>COUNTIF(B44,"")</f>
        <v>1</v>
      </c>
      <c r="I44" s="55">
        <f t="shared" si="3"/>
        <v>1</v>
      </c>
    </row>
    <row r="45" spans="1:9" x14ac:dyDescent="0.25">
      <c r="A45" s="86"/>
      <c r="B45" s="98"/>
      <c r="C45" s="39"/>
      <c r="D45" s="36" t="s">
        <v>14</v>
      </c>
      <c r="G45" s="53" t="b">
        <f t="shared" si="2"/>
        <v>0</v>
      </c>
      <c r="I45" s="55">
        <f t="shared" si="3"/>
        <v>1</v>
      </c>
    </row>
    <row r="46" spans="1:9" x14ac:dyDescent="0.25">
      <c r="A46" s="86"/>
      <c r="B46" s="98"/>
      <c r="C46" s="39"/>
      <c r="D46" s="36" t="s">
        <v>15</v>
      </c>
      <c r="G46" s="53" t="b">
        <f t="shared" si="2"/>
        <v>0</v>
      </c>
      <c r="I46" s="55">
        <f t="shared" si="3"/>
        <v>1</v>
      </c>
    </row>
    <row r="47" spans="1:9" ht="14.25" customHeight="1" x14ac:dyDescent="0.25">
      <c r="A47" s="86"/>
      <c r="B47" s="98"/>
      <c r="C47" s="39"/>
      <c r="D47" s="36" t="s">
        <v>19</v>
      </c>
      <c r="G47" s="53" t="b">
        <f t="shared" si="2"/>
        <v>0</v>
      </c>
      <c r="I47" s="55">
        <f t="shared" si="3"/>
        <v>1</v>
      </c>
    </row>
    <row r="48" spans="1:9" x14ac:dyDescent="0.25">
      <c r="A48" s="86"/>
      <c r="B48" s="98"/>
      <c r="C48" s="39"/>
      <c r="D48" s="36" t="s">
        <v>16</v>
      </c>
      <c r="G48" s="53" t="b">
        <f t="shared" si="2"/>
        <v>0</v>
      </c>
      <c r="I48" s="55">
        <f t="shared" si="3"/>
        <v>1</v>
      </c>
    </row>
    <row r="49" spans="1:9" x14ac:dyDescent="0.25">
      <c r="A49" s="86"/>
      <c r="B49" s="98"/>
      <c r="C49" s="39"/>
      <c r="D49" s="36" t="s">
        <v>17</v>
      </c>
      <c r="G49" s="53" t="b">
        <f t="shared" si="2"/>
        <v>0</v>
      </c>
      <c r="I49" s="55">
        <f t="shared" si="3"/>
        <v>1</v>
      </c>
    </row>
    <row r="50" spans="1:9" ht="15.75" thickBot="1" x14ac:dyDescent="0.3">
      <c r="A50" s="106"/>
      <c r="B50" s="77"/>
      <c r="C50" s="40"/>
      <c r="D50" s="32" t="s">
        <v>18</v>
      </c>
      <c r="G50" s="53" t="b">
        <f t="shared" si="2"/>
        <v>0</v>
      </c>
      <c r="I50" s="55">
        <f t="shared" si="3"/>
        <v>1</v>
      </c>
    </row>
    <row r="51" spans="1:9" ht="15.75" thickBot="1" x14ac:dyDescent="0.3">
      <c r="A51" s="33"/>
      <c r="B51" s="33"/>
      <c r="C51" s="18"/>
      <c r="D51" s="18"/>
    </row>
    <row r="52" spans="1:9" ht="27.75" customHeight="1" thickBot="1" x14ac:dyDescent="0.3">
      <c r="A52" s="109" t="s">
        <v>35</v>
      </c>
      <c r="B52" s="110"/>
      <c r="C52" s="110"/>
      <c r="D52" s="111"/>
    </row>
    <row r="53" spans="1:9" x14ac:dyDescent="0.25">
      <c r="A53" s="71" t="s">
        <v>36</v>
      </c>
      <c r="B53" s="72"/>
      <c r="C53" s="117" t="s">
        <v>46</v>
      </c>
      <c r="D53" s="118"/>
    </row>
    <row r="54" spans="1:9" ht="15.75" thickBot="1" x14ac:dyDescent="0.3">
      <c r="A54" s="73" t="s">
        <v>37</v>
      </c>
      <c r="B54" s="74"/>
      <c r="C54" s="119"/>
      <c r="D54" s="120"/>
    </row>
    <row r="55" spans="1:9" x14ac:dyDescent="0.25">
      <c r="A55" s="79" t="s">
        <v>21</v>
      </c>
      <c r="B55" s="80"/>
      <c r="C55" s="115"/>
      <c r="D55" s="116"/>
      <c r="F55" s="53" t="b">
        <f>IF(OR(C55="&lt; 50",C55="50 - 300",C55="300 - 1000",C55="1000 - 5000",C55="5000 - 10000",C55="&gt; 10000"),TRUE,FALSE)</f>
        <v>0</v>
      </c>
      <c r="H55" s="55">
        <f>COUNTIF(C55,"")</f>
        <v>1</v>
      </c>
    </row>
    <row r="56" spans="1:9" x14ac:dyDescent="0.25">
      <c r="A56" s="83" t="s">
        <v>22</v>
      </c>
      <c r="B56" s="84"/>
      <c r="C56" s="98"/>
      <c r="D56" s="112"/>
      <c r="F56" s="53" t="b">
        <f t="shared" ref="F56:F61" si="4">IF(OR(C56="&lt; 50",C56="50 - 300",C56="300 - 1000",C56="1000 - 5000",C56="5000 - 10000",C56="&gt; 10000"),TRUE,FALSE)</f>
        <v>0</v>
      </c>
      <c r="H56" s="55">
        <f t="shared" ref="H56:H60" si="5">COUNTIF(C56,"")</f>
        <v>1</v>
      </c>
    </row>
    <row r="57" spans="1:9" x14ac:dyDescent="0.25">
      <c r="A57" s="83" t="s">
        <v>23</v>
      </c>
      <c r="B57" s="84"/>
      <c r="C57" s="98"/>
      <c r="D57" s="112"/>
      <c r="F57" s="53" t="b">
        <f t="shared" si="4"/>
        <v>0</v>
      </c>
      <c r="H57" s="55">
        <f t="shared" si="5"/>
        <v>1</v>
      </c>
    </row>
    <row r="58" spans="1:9" x14ac:dyDescent="0.25">
      <c r="A58" s="83" t="s">
        <v>24</v>
      </c>
      <c r="B58" s="84"/>
      <c r="C58" s="98"/>
      <c r="D58" s="112"/>
      <c r="F58" s="53" t="b">
        <f t="shared" si="4"/>
        <v>0</v>
      </c>
      <c r="H58" s="55">
        <f t="shared" si="5"/>
        <v>1</v>
      </c>
    </row>
    <row r="59" spans="1:9" x14ac:dyDescent="0.25">
      <c r="A59" s="83" t="s">
        <v>25</v>
      </c>
      <c r="B59" s="84"/>
      <c r="C59" s="98"/>
      <c r="D59" s="112"/>
      <c r="F59" s="53" t="b">
        <f t="shared" si="4"/>
        <v>0</v>
      </c>
      <c r="H59" s="55">
        <f t="shared" si="5"/>
        <v>1</v>
      </c>
    </row>
    <row r="60" spans="1:9" x14ac:dyDescent="0.25">
      <c r="A60" s="83" t="s">
        <v>26</v>
      </c>
      <c r="B60" s="84"/>
      <c r="C60" s="98"/>
      <c r="D60" s="112"/>
      <c r="F60" s="53" t="b">
        <f t="shared" si="4"/>
        <v>0</v>
      </c>
      <c r="H60" s="55">
        <f t="shared" si="5"/>
        <v>1</v>
      </c>
    </row>
    <row r="61" spans="1:9" ht="15.75" thickBot="1" x14ac:dyDescent="0.3">
      <c r="A61" s="81" t="s">
        <v>27</v>
      </c>
      <c r="B61" s="82"/>
      <c r="C61" s="77"/>
      <c r="D61" s="78"/>
      <c r="F61" s="53" t="b">
        <f t="shared" si="4"/>
        <v>0</v>
      </c>
      <c r="H61" s="55">
        <f>COUNTIF(C61,"")</f>
        <v>1</v>
      </c>
    </row>
    <row r="62" spans="1:9" ht="15.75" thickBot="1" x14ac:dyDescent="0.3">
      <c r="A62" s="34"/>
      <c r="B62" s="34"/>
      <c r="C62" s="18"/>
      <c r="D62" s="18"/>
    </row>
    <row r="63" spans="1:9" ht="28.15" customHeight="1" thickBot="1" x14ac:dyDescent="0.3">
      <c r="A63" s="64" t="s">
        <v>38</v>
      </c>
      <c r="B63" s="65"/>
      <c r="C63" s="65"/>
      <c r="D63" s="66"/>
    </row>
    <row r="64" spans="1:9" ht="50.1" customHeight="1" x14ac:dyDescent="0.25">
      <c r="A64" s="107" t="s">
        <v>126</v>
      </c>
      <c r="B64" s="108"/>
      <c r="C64" s="75"/>
      <c r="D64" s="76"/>
      <c r="F64" s="53" t="b">
        <f>ISNUMBER(C64)</f>
        <v>0</v>
      </c>
      <c r="G64" s="53" t="b">
        <f>IF(AND(C64&gt;0,OR(B65=1,B66=1,B67=1,B68=1,B69=1,B70=1,B71=1),OR(B72=1,B73=1,B74=1,B75=1,B76=1,B77=1),OR(C78="Yes",C78="No")),TRUE,IF(C64=0,TRUE,FALSE))</f>
        <v>1</v>
      </c>
      <c r="H64" s="55">
        <f>COUNTIF(C64,"")</f>
        <v>1</v>
      </c>
    </row>
    <row r="65" spans="1:8" ht="14.25" customHeight="1" x14ac:dyDescent="0.25">
      <c r="A65" s="102" t="s">
        <v>41</v>
      </c>
      <c r="B65" s="35"/>
      <c r="C65" s="67" t="s">
        <v>13</v>
      </c>
      <c r="D65" s="68"/>
      <c r="F65" s="53" t="b">
        <f>IF(OR(B65="", B65=1,B65=2,B65=3),TRUE,FALSE)</f>
        <v>1</v>
      </c>
      <c r="H65" s="55">
        <f>COUNTIF(B65,"")</f>
        <v>1</v>
      </c>
    </row>
    <row r="66" spans="1:8" x14ac:dyDescent="0.25">
      <c r="A66" s="102"/>
      <c r="B66" s="35"/>
      <c r="C66" s="67" t="s">
        <v>14</v>
      </c>
      <c r="D66" s="68"/>
      <c r="F66" s="53" t="b">
        <f>IF(OR(B66="", B66=1,B66=2,B66=3),TRUE,FALSE)</f>
        <v>1</v>
      </c>
      <c r="H66" s="55">
        <f t="shared" ref="H66:H77" si="6">COUNTIF(B66,"")</f>
        <v>1</v>
      </c>
    </row>
    <row r="67" spans="1:8" x14ac:dyDescent="0.25">
      <c r="A67" s="102"/>
      <c r="B67" s="35"/>
      <c r="C67" s="67" t="s">
        <v>15</v>
      </c>
      <c r="D67" s="68"/>
      <c r="F67" s="53" t="b">
        <f t="shared" ref="F67:F77" si="7">IF(OR(B67="", B67=1,B67=2,B67=3),TRUE,FALSE)</f>
        <v>1</v>
      </c>
      <c r="H67" s="55">
        <f>COUNTIF(B67,"")</f>
        <v>1</v>
      </c>
    </row>
    <row r="68" spans="1:8" x14ac:dyDescent="0.25">
      <c r="A68" s="102"/>
      <c r="B68" s="35"/>
      <c r="C68" s="67" t="s">
        <v>19</v>
      </c>
      <c r="D68" s="68"/>
      <c r="F68" s="53" t="b">
        <f t="shared" si="7"/>
        <v>1</v>
      </c>
      <c r="H68" s="55">
        <f t="shared" si="6"/>
        <v>1</v>
      </c>
    </row>
    <row r="69" spans="1:8" x14ac:dyDescent="0.25">
      <c r="A69" s="102"/>
      <c r="B69" s="35"/>
      <c r="C69" s="67" t="s">
        <v>16</v>
      </c>
      <c r="D69" s="68"/>
      <c r="F69" s="53" t="b">
        <f t="shared" si="7"/>
        <v>1</v>
      </c>
      <c r="H69" s="55">
        <f t="shared" si="6"/>
        <v>1</v>
      </c>
    </row>
    <row r="70" spans="1:8" x14ac:dyDescent="0.25">
      <c r="A70" s="102"/>
      <c r="B70" s="35"/>
      <c r="C70" s="67" t="s">
        <v>17</v>
      </c>
      <c r="D70" s="68"/>
      <c r="F70" s="53" t="b">
        <f t="shared" si="7"/>
        <v>1</v>
      </c>
      <c r="H70" s="55">
        <f t="shared" si="6"/>
        <v>1</v>
      </c>
    </row>
    <row r="71" spans="1:8" x14ac:dyDescent="0.25">
      <c r="A71" s="102"/>
      <c r="B71" s="35"/>
      <c r="C71" s="67" t="s">
        <v>18</v>
      </c>
      <c r="D71" s="68"/>
      <c r="F71" s="53" t="b">
        <f t="shared" si="7"/>
        <v>1</v>
      </c>
      <c r="H71" s="55">
        <f t="shared" si="6"/>
        <v>1</v>
      </c>
    </row>
    <row r="72" spans="1:8" ht="27" customHeight="1" x14ac:dyDescent="0.25">
      <c r="A72" s="102" t="s">
        <v>42</v>
      </c>
      <c r="B72" s="35"/>
      <c r="C72" s="67" t="s">
        <v>47</v>
      </c>
      <c r="D72" s="68"/>
      <c r="F72" s="53" t="b">
        <f t="shared" si="7"/>
        <v>1</v>
      </c>
      <c r="H72" s="55">
        <f t="shared" si="6"/>
        <v>1</v>
      </c>
    </row>
    <row r="73" spans="1:8" ht="40.5" customHeight="1" x14ac:dyDescent="0.25">
      <c r="A73" s="102"/>
      <c r="B73" s="35"/>
      <c r="C73" s="67" t="s">
        <v>48</v>
      </c>
      <c r="D73" s="68"/>
      <c r="F73" s="53" t="b">
        <f t="shared" si="7"/>
        <v>1</v>
      </c>
      <c r="H73" s="55">
        <f t="shared" si="6"/>
        <v>1</v>
      </c>
    </row>
    <row r="74" spans="1:8" ht="27" customHeight="1" x14ac:dyDescent="0.25">
      <c r="A74" s="102"/>
      <c r="B74" s="35"/>
      <c r="C74" s="67" t="s">
        <v>49</v>
      </c>
      <c r="D74" s="68"/>
      <c r="F74" s="53" t="b">
        <f t="shared" si="7"/>
        <v>1</v>
      </c>
      <c r="H74" s="55">
        <f t="shared" si="6"/>
        <v>1</v>
      </c>
    </row>
    <row r="75" spans="1:8" ht="54" customHeight="1" x14ac:dyDescent="0.25">
      <c r="A75" s="102"/>
      <c r="B75" s="35"/>
      <c r="C75" s="67" t="s">
        <v>50</v>
      </c>
      <c r="D75" s="68"/>
      <c r="F75" s="53" t="b">
        <f t="shared" si="7"/>
        <v>1</v>
      </c>
      <c r="H75" s="55">
        <f t="shared" si="6"/>
        <v>1</v>
      </c>
    </row>
    <row r="76" spans="1:8" ht="40.5" customHeight="1" x14ac:dyDescent="0.25">
      <c r="A76" s="102"/>
      <c r="B76" s="35"/>
      <c r="C76" s="67" t="s">
        <v>56</v>
      </c>
      <c r="D76" s="68"/>
      <c r="F76" s="53" t="b">
        <f t="shared" si="7"/>
        <v>1</v>
      </c>
      <c r="H76" s="55">
        <f t="shared" si="6"/>
        <v>1</v>
      </c>
    </row>
    <row r="77" spans="1:8" x14ac:dyDescent="0.25">
      <c r="A77" s="102"/>
      <c r="B77" s="35"/>
      <c r="C77" s="67" t="s">
        <v>51</v>
      </c>
      <c r="D77" s="68"/>
      <c r="F77" s="53" t="b">
        <f t="shared" si="7"/>
        <v>1</v>
      </c>
      <c r="H77" s="55">
        <f t="shared" si="6"/>
        <v>1</v>
      </c>
    </row>
    <row r="78" spans="1:8" ht="49.9" customHeight="1" x14ac:dyDescent="0.25">
      <c r="A78" s="102" t="s">
        <v>43</v>
      </c>
      <c r="B78" s="67"/>
      <c r="C78" s="113"/>
      <c r="D78" s="114"/>
      <c r="F78" s="53" t="b">
        <f>IF(OR(C78="Yes",C78="No",C78=""),TRUE,FALSE)</f>
        <v>1</v>
      </c>
      <c r="H78" s="55">
        <f>COUNTIF(C78,"")</f>
        <v>1</v>
      </c>
    </row>
    <row r="79" spans="1:8" ht="49.9" customHeight="1" thickBot="1" x14ac:dyDescent="0.3">
      <c r="A79" s="69" t="s">
        <v>127</v>
      </c>
      <c r="B79" s="70"/>
      <c r="C79" s="62"/>
      <c r="D79" s="63"/>
      <c r="F79" s="53" t="b">
        <f>IF(OR(C79="English",C79="The language(s) of the home Member State",C79="Any of the two options above at the clients' discretion (i.e. complaints may be filled either in English or in the language(s) of the home member state",C79="other",C79=""),TRUE,FALSE)</f>
        <v>1</v>
      </c>
      <c r="G79" s="53" t="b">
        <f>IF(AND(C78="No",C79=""),FALSE,TRUE)</f>
        <v>1</v>
      </c>
      <c r="H79" s="55">
        <f>COUNTIF(C79,"")</f>
        <v>1</v>
      </c>
    </row>
    <row r="81" spans="2:9" x14ac:dyDescent="0.25">
      <c r="B81" s="16" t="s">
        <v>88</v>
      </c>
      <c r="H81" s="55">
        <f>SUM(H6:H79)</f>
        <v>37</v>
      </c>
      <c r="I81" s="55">
        <f>SUM(I6:I79)</f>
        <v>28</v>
      </c>
    </row>
    <row r="82" spans="2:9" x14ac:dyDescent="0.25">
      <c r="B82" s="46" t="b">
        <f>IF(H82=65,TRUE,IF(OR(ISBLANK(B6),ISBLANK(B7),ISBLANK(B13),ISBLANK(B23),ISBLANK(B30),ISBLANK(B37),ISBLANK(B44),ISBLANK(C23),ISBLANK(C24),ISBLANK(C25),ISBLANK(C26),ISBLANK(C27),ISBLANK(C28),ISBLANK(C29),ISBLANK(C30),ISBLANK(C31),ISBLANK(C32),ISBLANK(C33),ISBLANK(C34),ISBLANK(C35),ISBLANK(C36),ISBLANK(C37),ISBLANK(C38),ISBLANK(C39),ISBLANK(C40),ISBLANK(C41),ISBLANK(C42),ISBLANK(C43),ISBLANK(C44),ISBLANK(C45),ISBLANK(C46),ISBLANK(C47),ISBLANK(C48),ISBLANK(C49),ISBLANK(C50),ISBLANK(C55),ISBLANK(C56),ISBLANK(C57),ISBLANK(C58),ISBLANK(C59),ISBLANK(C60),ISBLANK(C61),ISBLANK(C64),F3=FALSE,G3=FALSE),FALSE,TRUE))</f>
        <v>1</v>
      </c>
      <c r="H82" s="56">
        <f>H81+I81</f>
        <v>65</v>
      </c>
    </row>
  </sheetData>
  <sheetProtection algorithmName="SHA-512" hashValue="yHgwcuqLaYiFJFdqYSGVKFmGfrTmHAjtV/myLt9z5MImpcE7LZcOy1bYmdcZADb38V/jPZvuggJOLZ657SJstw==" saltValue="Tsi4jakOcTgt1krXeKcA1w==" spinCount="100000" sheet="1" objects="1" scenarios="1"/>
  <mergeCells count="65">
    <mergeCell ref="A78:B78"/>
    <mergeCell ref="C78:D78"/>
    <mergeCell ref="A79:B79"/>
    <mergeCell ref="C79:D79"/>
    <mergeCell ref="C69:D69"/>
    <mergeCell ref="C70:D70"/>
    <mergeCell ref="C71:D71"/>
    <mergeCell ref="A72:A77"/>
    <mergeCell ref="C72:D72"/>
    <mergeCell ref="C73:D73"/>
    <mergeCell ref="C74:D74"/>
    <mergeCell ref="C75:D75"/>
    <mergeCell ref="C76:D76"/>
    <mergeCell ref="C77:D77"/>
    <mergeCell ref="A65:A71"/>
    <mergeCell ref="C65:D65"/>
    <mergeCell ref="C66:D66"/>
    <mergeCell ref="C67:D67"/>
    <mergeCell ref="C68:D68"/>
    <mergeCell ref="A58:B58"/>
    <mergeCell ref="C58:D58"/>
    <mergeCell ref="A59:B59"/>
    <mergeCell ref="C59:D59"/>
    <mergeCell ref="A60:B60"/>
    <mergeCell ref="C60:D60"/>
    <mergeCell ref="A61:B61"/>
    <mergeCell ref="C61:D61"/>
    <mergeCell ref="A63:D63"/>
    <mergeCell ref="A64:B64"/>
    <mergeCell ref="C64:D64"/>
    <mergeCell ref="A55:B55"/>
    <mergeCell ref="C55:D55"/>
    <mergeCell ref="A56:B56"/>
    <mergeCell ref="C56:D56"/>
    <mergeCell ref="A57:B57"/>
    <mergeCell ref="C57:D57"/>
    <mergeCell ref="A53:B53"/>
    <mergeCell ref="C53:D54"/>
    <mergeCell ref="A54:B54"/>
    <mergeCell ref="A21:D21"/>
    <mergeCell ref="C22:D22"/>
    <mergeCell ref="A23:A29"/>
    <mergeCell ref="B23:B29"/>
    <mergeCell ref="A30:A36"/>
    <mergeCell ref="B30:B36"/>
    <mergeCell ref="A37:A43"/>
    <mergeCell ref="B37:B43"/>
    <mergeCell ref="A44:A50"/>
    <mergeCell ref="B44:B50"/>
    <mergeCell ref="A52:D52"/>
    <mergeCell ref="B13:D13"/>
    <mergeCell ref="A14:A19"/>
    <mergeCell ref="B14:D14"/>
    <mergeCell ref="B15:D15"/>
    <mergeCell ref="B16:D16"/>
    <mergeCell ref="B17:D17"/>
    <mergeCell ref="B18:D18"/>
    <mergeCell ref="B19:D19"/>
    <mergeCell ref="A1:D1"/>
    <mergeCell ref="A12:D12"/>
    <mergeCell ref="B3:D3"/>
    <mergeCell ref="A5:B5"/>
    <mergeCell ref="B6:D6"/>
    <mergeCell ref="B7:D7"/>
    <mergeCell ref="B8:D8"/>
  </mergeCells>
  <conditionalFormatting sqref="B82">
    <cfRule type="cellIs" dxfId="142" priority="1" operator="equal">
      <formula>TRUE</formula>
    </cfRule>
    <cfRule type="cellIs" dxfId="141" priority="2" operator="equal">
      <formula>"TRUE"</formula>
    </cfRule>
    <cfRule type="cellIs" dxfId="140" priority="3" operator="equal">
      <formula>"FALSE"</formula>
    </cfRule>
  </conditionalFormatting>
  <dataValidations count="8">
    <dataValidation type="list" allowBlank="1" showInputMessage="1" showErrorMessage="1" sqref="B23 B44 B37 B30 C55:C61">
      <formula1>"&lt; 50, 50 - 300, 300 - 1000, 1000 - 5000, 5000 - 10000, &gt; 10000"</formula1>
    </dataValidation>
    <dataValidation type="list" allowBlank="1" showInputMessage="1" showErrorMessage="1" sqref="B7:D8 B13:D13 C78">
      <formula1>"Yes, No"</formula1>
    </dataValidation>
    <dataValidation type="list" allowBlank="1" showInputMessage="1" showErrorMessage="1" sqref="B14:D19">
      <formula1>"specific website, specific marketing material, use of the language of a host MS (if different from the one(s) from your home MS), telephone calls, tied agents in the host MS, roadshows"</formula1>
    </dataValidation>
    <dataValidation type="list" allowBlank="1" showInputMessage="1" showErrorMessage="1" sqref="C79">
      <formula1>"English, The language(s) of the home Member State, Any of the two options above at the clients' discretion (i.e. complaints may be filled either in English or in the language(s) of the home member state, other"</formula1>
    </dataValidation>
    <dataValidation type="list" allowBlank="1" showInputMessage="1" showErrorMessage="1" sqref="C23:C50">
      <formula1>"X, N/A"</formula1>
    </dataValidation>
    <dataValidation type="decimal" allowBlank="1" showInputMessage="1" showErrorMessage="1" sqref="B6:D6">
      <formula1>-9999999999999990000</formula1>
      <formula2>9999999999999990000</formula2>
    </dataValidation>
    <dataValidation type="whole" operator="greaterThanOrEqual" allowBlank="1" showInputMessage="1" showErrorMessage="1" sqref="C64:D64">
      <formula1>0</formula1>
    </dataValidation>
    <dataValidation type="whole" allowBlank="1" showInputMessage="1" showErrorMessage="1" sqref="B65:B77">
      <formula1>1</formula1>
      <formula2>3</formula2>
    </dataValidation>
  </dataValidations>
  <pageMargins left="0.7" right="0.7" top="0.75" bottom="0.75" header="0.3" footer="0.3"/>
  <pageSetup paperSize="9" scale="71" fitToHeight="0" orientation="portrait" horizontalDpi="300" verticalDpi="300" r:id="rId1"/>
  <rowBreaks count="1" manualBreakCount="1">
    <brk id="51"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82"/>
  <sheetViews>
    <sheetView zoomScaleNormal="100" zoomScaleSheetLayoutView="100" workbookViewId="0">
      <selection sqref="A1:D1"/>
    </sheetView>
  </sheetViews>
  <sheetFormatPr defaultRowHeight="15" x14ac:dyDescent="0.25"/>
  <cols>
    <col min="1" max="1" width="48.7109375" style="4" customWidth="1"/>
    <col min="2" max="4" width="25.5703125" style="4" customWidth="1"/>
    <col min="5" max="10" width="9.140625" style="53"/>
    <col min="11" max="16384" width="9.140625" style="4"/>
  </cols>
  <sheetData>
    <row r="1" spans="1:8" ht="16.5" thickBot="1" x14ac:dyDescent="0.3">
      <c r="A1" s="58" t="s">
        <v>44</v>
      </c>
      <c r="B1" s="121"/>
      <c r="C1" s="121"/>
      <c r="D1" s="59"/>
    </row>
    <row r="2" spans="1:8" ht="15.75" thickBot="1" x14ac:dyDescent="0.3">
      <c r="A2" s="18"/>
      <c r="B2" s="18"/>
      <c r="C2" s="18"/>
      <c r="D2" s="18"/>
    </row>
    <row r="3" spans="1:8" ht="15.75" thickBot="1" x14ac:dyDescent="0.3">
      <c r="A3" s="19" t="s">
        <v>31</v>
      </c>
      <c r="B3" s="132" t="s">
        <v>60</v>
      </c>
      <c r="C3" s="133"/>
      <c r="D3" s="134"/>
      <c r="F3" s="54" t="b">
        <f>IF(ISNA(MATCH(FALSE,F5:F79,0)),TRUE,FALSE)</f>
        <v>0</v>
      </c>
      <c r="G3" s="54" t="b">
        <f>IF(ISNA(MATCH(FALSE,G5:G79,0)),TRUE,FALSE)</f>
        <v>0</v>
      </c>
    </row>
    <row r="4" spans="1:8" ht="15.75" thickBot="1" x14ac:dyDescent="0.3">
      <c r="A4" s="18"/>
      <c r="B4" s="18"/>
      <c r="C4" s="18"/>
      <c r="D4" s="18"/>
    </row>
    <row r="5" spans="1:8" ht="30" customHeight="1" thickBot="1" x14ac:dyDescent="0.3">
      <c r="A5" s="87" t="s">
        <v>32</v>
      </c>
      <c r="B5" s="88"/>
      <c r="C5" s="20"/>
      <c r="D5" s="21"/>
    </row>
    <row r="6" spans="1:8" ht="51.95" customHeight="1" x14ac:dyDescent="0.25">
      <c r="A6" s="22" t="s">
        <v>52</v>
      </c>
      <c r="B6" s="135"/>
      <c r="C6" s="136"/>
      <c r="D6" s="137"/>
      <c r="F6" s="53" t="b">
        <f>ISNUMBER(B6)</f>
        <v>0</v>
      </c>
      <c r="H6" s="55">
        <f>COUNTIF(B6,"")</f>
        <v>1</v>
      </c>
    </row>
    <row r="7" spans="1:8" ht="51.95" customHeight="1" x14ac:dyDescent="0.25">
      <c r="A7" s="23" t="s">
        <v>54</v>
      </c>
      <c r="B7" s="122"/>
      <c r="C7" s="123"/>
      <c r="D7" s="124"/>
      <c r="F7" s="53" t="b">
        <f>IF(OR(B7="Yes",B7="No"),TRUE,FALSE)</f>
        <v>0</v>
      </c>
      <c r="H7" s="55">
        <f>COUNTIF(B7,"")</f>
        <v>1</v>
      </c>
    </row>
    <row r="8" spans="1:8" ht="79.150000000000006" customHeight="1" thickBot="1" x14ac:dyDescent="0.3">
      <c r="A8" s="24" t="s">
        <v>124</v>
      </c>
      <c r="B8" s="125"/>
      <c r="C8" s="126"/>
      <c r="D8" s="127"/>
      <c r="F8" s="53" t="b">
        <f>IF(OR(B8="Yes",B8="No",B8=""),TRUE,FALSE)</f>
        <v>1</v>
      </c>
      <c r="G8" s="53" t="b">
        <f>IF(AND(B7="Yes",OR(B8="Yes",B8="No")),TRUE,IF(B7="No",TRUE,FALSE))</f>
        <v>0</v>
      </c>
      <c r="H8" s="55">
        <f>COUNTIF(B8,"")</f>
        <v>1</v>
      </c>
    </row>
    <row r="9" spans="1:8" x14ac:dyDescent="0.25">
      <c r="A9" s="25" t="s">
        <v>39</v>
      </c>
      <c r="B9" s="18"/>
      <c r="C9" s="18"/>
      <c r="D9" s="18"/>
    </row>
    <row r="10" spans="1:8" x14ac:dyDescent="0.25">
      <c r="A10" s="26" t="s">
        <v>55</v>
      </c>
      <c r="B10" s="18"/>
      <c r="C10" s="18"/>
      <c r="D10" s="18"/>
    </row>
    <row r="11" spans="1:8" ht="15.75" thickBot="1" x14ac:dyDescent="0.3">
      <c r="A11" s="18"/>
      <c r="B11" s="18"/>
      <c r="C11" s="18"/>
      <c r="D11" s="18"/>
    </row>
    <row r="12" spans="1:8" ht="30" customHeight="1" thickBot="1" x14ac:dyDescent="0.3">
      <c r="A12" s="128" t="s">
        <v>10</v>
      </c>
      <c r="B12" s="129"/>
      <c r="C12" s="130"/>
      <c r="D12" s="131"/>
    </row>
    <row r="13" spans="1:8" ht="85.5" x14ac:dyDescent="0.25">
      <c r="A13" s="37" t="s">
        <v>53</v>
      </c>
      <c r="B13" s="92"/>
      <c r="C13" s="93"/>
      <c r="D13" s="94"/>
      <c r="F13" s="53" t="b">
        <f>IF(OR(B13="Yes",B13="No"),TRUE,FALSE)</f>
        <v>0</v>
      </c>
      <c r="H13" s="55">
        <f>COUNTIF(B13,"")</f>
        <v>1</v>
      </c>
    </row>
    <row r="14" spans="1:8" ht="15" customHeight="1" x14ac:dyDescent="0.25">
      <c r="A14" s="102" t="s">
        <v>125</v>
      </c>
      <c r="B14" s="103"/>
      <c r="C14" s="104"/>
      <c r="D14" s="105"/>
      <c r="F14" s="53" t="b">
        <f>IF(OR(B14="specific website",B14="specific marketing material",B14="use of the language of a host MS (if different from the one(s) from your home MS)",B14="telephone calls",B14="tied agents in the host MS",B14="roadshows",B14=""),TRUE,FALSE)</f>
        <v>1</v>
      </c>
      <c r="H14" s="55">
        <f>COUNTIF(B14,"")</f>
        <v>1</v>
      </c>
    </row>
    <row r="15" spans="1:8" x14ac:dyDescent="0.25">
      <c r="A15" s="102"/>
      <c r="B15" s="103"/>
      <c r="C15" s="104"/>
      <c r="D15" s="105"/>
      <c r="F15" s="53" t="b">
        <f t="shared" ref="F15:F19" si="0">IF(OR(B15="specific website",B15="specific marketing material",B15="use of the language of a host MS (if different from the one(s) from your home MS)",B15="telephone calls",B15="tied agents in the host MS",B15="roadshows",B15=""),TRUE,FALSE)</f>
        <v>1</v>
      </c>
      <c r="H15" s="55">
        <f>COUNTIF(B15,"")</f>
        <v>1</v>
      </c>
    </row>
    <row r="16" spans="1:8" x14ac:dyDescent="0.25">
      <c r="A16" s="102"/>
      <c r="B16" s="103"/>
      <c r="C16" s="104"/>
      <c r="D16" s="105"/>
      <c r="F16" s="53" t="b">
        <f t="shared" si="0"/>
        <v>1</v>
      </c>
      <c r="H16" s="55">
        <f t="shared" ref="H16:H19" si="1">COUNTIF(B16,"")</f>
        <v>1</v>
      </c>
    </row>
    <row r="17" spans="1:9" x14ac:dyDescent="0.25">
      <c r="A17" s="102"/>
      <c r="B17" s="103"/>
      <c r="C17" s="104"/>
      <c r="D17" s="105"/>
      <c r="F17" s="53" t="b">
        <f t="shared" si="0"/>
        <v>1</v>
      </c>
      <c r="H17" s="55">
        <f t="shared" si="1"/>
        <v>1</v>
      </c>
    </row>
    <row r="18" spans="1:9" x14ac:dyDescent="0.25">
      <c r="A18" s="102"/>
      <c r="B18" s="103"/>
      <c r="C18" s="104"/>
      <c r="D18" s="105"/>
      <c r="F18" s="53" t="b">
        <f t="shared" si="0"/>
        <v>1</v>
      </c>
      <c r="H18" s="55">
        <f t="shared" si="1"/>
        <v>1</v>
      </c>
    </row>
    <row r="19" spans="1:9" ht="15.75" thickBot="1" x14ac:dyDescent="0.3">
      <c r="A19" s="69"/>
      <c r="B19" s="95"/>
      <c r="C19" s="96"/>
      <c r="D19" s="97"/>
      <c r="F19" s="53" t="b">
        <f t="shared" si="0"/>
        <v>1</v>
      </c>
      <c r="G19" s="53" t="b">
        <f>IF(AND(B13="Yes",B14="",B15="",B16="",B17="",B18="",B19=""),FALSE,TRUE)</f>
        <v>1</v>
      </c>
      <c r="H19" s="55">
        <f t="shared" si="1"/>
        <v>1</v>
      </c>
    </row>
    <row r="20" spans="1:9" ht="15.75" thickBot="1" x14ac:dyDescent="0.3">
      <c r="A20" s="18"/>
      <c r="B20" s="18"/>
      <c r="C20" s="18"/>
      <c r="D20" s="18"/>
    </row>
    <row r="21" spans="1:9" ht="27" customHeight="1" thickBot="1" x14ac:dyDescent="0.3">
      <c r="A21" s="87" t="s">
        <v>33</v>
      </c>
      <c r="B21" s="88"/>
      <c r="C21" s="89"/>
      <c r="D21" s="90"/>
    </row>
    <row r="22" spans="1:9" ht="27" customHeight="1" thickBot="1" x14ac:dyDescent="0.3">
      <c r="A22" s="28" t="s">
        <v>34</v>
      </c>
      <c r="B22" s="29" t="s">
        <v>45</v>
      </c>
      <c r="C22" s="99" t="s">
        <v>11</v>
      </c>
      <c r="D22" s="100"/>
    </row>
    <row r="23" spans="1:9" x14ac:dyDescent="0.25">
      <c r="A23" s="91" t="s">
        <v>12</v>
      </c>
      <c r="B23" s="101"/>
      <c r="C23" s="38"/>
      <c r="D23" s="30" t="s">
        <v>13</v>
      </c>
      <c r="F23" s="53" t="b">
        <f>IF(OR(B23="&lt; 50",B23="50 - 300",B23="300 - 1000",B23="1000 - 5000",B23="5000 - 10000",B23="&gt; 10000"),TRUE,FALSE)</f>
        <v>0</v>
      </c>
      <c r="G23" s="53" t="b">
        <f>IF(OR(C23="X",C23="N/A"),TRUE,FALSE)</f>
        <v>0</v>
      </c>
      <c r="H23" s="55">
        <f>COUNTIF(B23,"")</f>
        <v>1</v>
      </c>
      <c r="I23" s="55">
        <f>COUNTIF(C23,"")</f>
        <v>1</v>
      </c>
    </row>
    <row r="24" spans="1:9" x14ac:dyDescent="0.25">
      <c r="A24" s="86"/>
      <c r="B24" s="98"/>
      <c r="C24" s="39"/>
      <c r="D24" s="36" t="s">
        <v>14</v>
      </c>
      <c r="G24" s="53" t="b">
        <f t="shared" ref="G24:G50" si="2">IF(OR(C24="X",C24="N/A"),TRUE,FALSE)</f>
        <v>0</v>
      </c>
      <c r="I24" s="55">
        <f t="shared" ref="I24:I50" si="3">COUNTIF(C24,"")</f>
        <v>1</v>
      </c>
    </row>
    <row r="25" spans="1:9" x14ac:dyDescent="0.25">
      <c r="A25" s="86"/>
      <c r="B25" s="98"/>
      <c r="C25" s="39"/>
      <c r="D25" s="36" t="s">
        <v>15</v>
      </c>
      <c r="G25" s="53" t="b">
        <f t="shared" si="2"/>
        <v>0</v>
      </c>
      <c r="I25" s="55">
        <f t="shared" si="3"/>
        <v>1</v>
      </c>
    </row>
    <row r="26" spans="1:9" ht="14.25" customHeight="1" x14ac:dyDescent="0.25">
      <c r="A26" s="86"/>
      <c r="B26" s="98"/>
      <c r="C26" s="39"/>
      <c r="D26" s="36" t="s">
        <v>19</v>
      </c>
      <c r="G26" s="53" t="b">
        <f t="shared" si="2"/>
        <v>0</v>
      </c>
      <c r="I26" s="55">
        <f t="shared" si="3"/>
        <v>1</v>
      </c>
    </row>
    <row r="27" spans="1:9" x14ac:dyDescent="0.25">
      <c r="A27" s="86"/>
      <c r="B27" s="98"/>
      <c r="C27" s="39"/>
      <c r="D27" s="36" t="s">
        <v>16</v>
      </c>
      <c r="G27" s="53" t="b">
        <f t="shared" si="2"/>
        <v>0</v>
      </c>
      <c r="I27" s="55">
        <f>COUNTIF(C27,"")</f>
        <v>1</v>
      </c>
    </row>
    <row r="28" spans="1:9" x14ac:dyDescent="0.25">
      <c r="A28" s="86"/>
      <c r="B28" s="98"/>
      <c r="C28" s="39"/>
      <c r="D28" s="36" t="s">
        <v>17</v>
      </c>
      <c r="G28" s="53" t="b">
        <f t="shared" si="2"/>
        <v>0</v>
      </c>
      <c r="I28" s="55">
        <f t="shared" si="3"/>
        <v>1</v>
      </c>
    </row>
    <row r="29" spans="1:9" x14ac:dyDescent="0.25">
      <c r="A29" s="86"/>
      <c r="B29" s="98"/>
      <c r="C29" s="39"/>
      <c r="D29" s="36" t="s">
        <v>18</v>
      </c>
      <c r="G29" s="53" t="b">
        <f t="shared" si="2"/>
        <v>0</v>
      </c>
      <c r="I29" s="55">
        <f t="shared" si="3"/>
        <v>1</v>
      </c>
    </row>
    <row r="30" spans="1:9" x14ac:dyDescent="0.25">
      <c r="A30" s="85" t="s">
        <v>9</v>
      </c>
      <c r="B30" s="98"/>
      <c r="C30" s="39"/>
      <c r="D30" s="36" t="s">
        <v>13</v>
      </c>
      <c r="F30" s="53" t="b">
        <f>IF(OR(B30="&lt; 50",B30="50 - 300",B30="300 - 1000",B30="1000 - 5000",B30="5000 - 10000",B30="&gt; 10000"),TRUE,FALSE)</f>
        <v>0</v>
      </c>
      <c r="G30" s="53" t="b">
        <f t="shared" si="2"/>
        <v>0</v>
      </c>
      <c r="H30" s="55">
        <f>COUNTIF(B30,"")</f>
        <v>1</v>
      </c>
      <c r="I30" s="55">
        <f t="shared" si="3"/>
        <v>1</v>
      </c>
    </row>
    <row r="31" spans="1:9" x14ac:dyDescent="0.25">
      <c r="A31" s="86"/>
      <c r="B31" s="98"/>
      <c r="C31" s="39"/>
      <c r="D31" s="36" t="s">
        <v>14</v>
      </c>
      <c r="G31" s="53" t="b">
        <f t="shared" si="2"/>
        <v>0</v>
      </c>
      <c r="I31" s="55">
        <f t="shared" si="3"/>
        <v>1</v>
      </c>
    </row>
    <row r="32" spans="1:9" x14ac:dyDescent="0.25">
      <c r="A32" s="86"/>
      <c r="B32" s="98"/>
      <c r="C32" s="39"/>
      <c r="D32" s="36" t="s">
        <v>15</v>
      </c>
      <c r="G32" s="53" t="b">
        <f t="shared" si="2"/>
        <v>0</v>
      </c>
      <c r="I32" s="55">
        <f t="shared" si="3"/>
        <v>1</v>
      </c>
    </row>
    <row r="33" spans="1:9" ht="14.25" customHeight="1" x14ac:dyDescent="0.25">
      <c r="A33" s="86"/>
      <c r="B33" s="98"/>
      <c r="C33" s="39"/>
      <c r="D33" s="36" t="s">
        <v>19</v>
      </c>
      <c r="G33" s="53" t="b">
        <f t="shared" si="2"/>
        <v>0</v>
      </c>
      <c r="I33" s="55">
        <f t="shared" si="3"/>
        <v>1</v>
      </c>
    </row>
    <row r="34" spans="1:9" x14ac:dyDescent="0.25">
      <c r="A34" s="86"/>
      <c r="B34" s="98"/>
      <c r="C34" s="39"/>
      <c r="D34" s="36" t="s">
        <v>16</v>
      </c>
      <c r="G34" s="53" t="b">
        <f t="shared" si="2"/>
        <v>0</v>
      </c>
      <c r="I34" s="55">
        <f t="shared" si="3"/>
        <v>1</v>
      </c>
    </row>
    <row r="35" spans="1:9" x14ac:dyDescent="0.25">
      <c r="A35" s="86"/>
      <c r="B35" s="98"/>
      <c r="C35" s="39"/>
      <c r="D35" s="36" t="s">
        <v>17</v>
      </c>
      <c r="G35" s="53" t="b">
        <f t="shared" si="2"/>
        <v>0</v>
      </c>
      <c r="I35" s="55">
        <f>COUNTIF(C35,"")</f>
        <v>1</v>
      </c>
    </row>
    <row r="36" spans="1:9" x14ac:dyDescent="0.25">
      <c r="A36" s="86"/>
      <c r="B36" s="98"/>
      <c r="C36" s="39"/>
      <c r="D36" s="36" t="s">
        <v>18</v>
      </c>
      <c r="G36" s="53" t="b">
        <f t="shared" si="2"/>
        <v>0</v>
      </c>
      <c r="I36" s="55">
        <f t="shared" si="3"/>
        <v>1</v>
      </c>
    </row>
    <row r="37" spans="1:9" x14ac:dyDescent="0.25">
      <c r="A37" s="85" t="s">
        <v>8</v>
      </c>
      <c r="B37" s="98"/>
      <c r="C37" s="39"/>
      <c r="D37" s="36" t="s">
        <v>13</v>
      </c>
      <c r="F37" s="53" t="b">
        <f>IF(OR(B37="&lt; 50",B37="50 - 300",B37="300 - 1000",B37="1000 - 5000",B37="5000 - 10000",B37="&gt; 10000"),TRUE,FALSE)</f>
        <v>0</v>
      </c>
      <c r="G37" s="53" t="b">
        <f t="shared" si="2"/>
        <v>0</v>
      </c>
      <c r="H37" s="55">
        <f>COUNTIF(B37,"")</f>
        <v>1</v>
      </c>
      <c r="I37" s="55">
        <f t="shared" si="3"/>
        <v>1</v>
      </c>
    </row>
    <row r="38" spans="1:9" x14ac:dyDescent="0.25">
      <c r="A38" s="86"/>
      <c r="B38" s="98"/>
      <c r="C38" s="39"/>
      <c r="D38" s="36" t="s">
        <v>14</v>
      </c>
      <c r="G38" s="53" t="b">
        <f t="shared" si="2"/>
        <v>0</v>
      </c>
      <c r="I38" s="55">
        <f t="shared" si="3"/>
        <v>1</v>
      </c>
    </row>
    <row r="39" spans="1:9" x14ac:dyDescent="0.25">
      <c r="A39" s="86"/>
      <c r="B39" s="98"/>
      <c r="C39" s="39"/>
      <c r="D39" s="36" t="s">
        <v>15</v>
      </c>
      <c r="G39" s="53" t="b">
        <f t="shared" si="2"/>
        <v>0</v>
      </c>
      <c r="I39" s="55">
        <f t="shared" si="3"/>
        <v>1</v>
      </c>
    </row>
    <row r="40" spans="1:9" ht="14.25" customHeight="1" x14ac:dyDescent="0.25">
      <c r="A40" s="86"/>
      <c r="B40" s="98"/>
      <c r="C40" s="39"/>
      <c r="D40" s="36" t="s">
        <v>19</v>
      </c>
      <c r="G40" s="53" t="b">
        <f t="shared" si="2"/>
        <v>0</v>
      </c>
      <c r="I40" s="55">
        <f t="shared" si="3"/>
        <v>1</v>
      </c>
    </row>
    <row r="41" spans="1:9" x14ac:dyDescent="0.25">
      <c r="A41" s="86"/>
      <c r="B41" s="98"/>
      <c r="C41" s="39"/>
      <c r="D41" s="36" t="s">
        <v>16</v>
      </c>
      <c r="G41" s="53" t="b">
        <f t="shared" si="2"/>
        <v>0</v>
      </c>
      <c r="I41" s="55">
        <f>COUNTIF(C41,"")</f>
        <v>1</v>
      </c>
    </row>
    <row r="42" spans="1:9" x14ac:dyDescent="0.25">
      <c r="A42" s="86"/>
      <c r="B42" s="98"/>
      <c r="C42" s="39"/>
      <c r="D42" s="36" t="s">
        <v>17</v>
      </c>
      <c r="G42" s="53" t="b">
        <f t="shared" si="2"/>
        <v>0</v>
      </c>
      <c r="I42" s="55">
        <f t="shared" si="3"/>
        <v>1</v>
      </c>
    </row>
    <row r="43" spans="1:9" x14ac:dyDescent="0.25">
      <c r="A43" s="86"/>
      <c r="B43" s="98"/>
      <c r="C43" s="39"/>
      <c r="D43" s="36" t="s">
        <v>18</v>
      </c>
      <c r="G43" s="53" t="b">
        <f t="shared" si="2"/>
        <v>0</v>
      </c>
      <c r="I43" s="55">
        <f t="shared" si="3"/>
        <v>1</v>
      </c>
    </row>
    <row r="44" spans="1:9" x14ac:dyDescent="0.25">
      <c r="A44" s="85" t="s">
        <v>20</v>
      </c>
      <c r="B44" s="98"/>
      <c r="C44" s="39"/>
      <c r="D44" s="36" t="s">
        <v>13</v>
      </c>
      <c r="F44" s="53" t="b">
        <f>IF(OR(B44="&lt; 50",B44="50 - 300",B44="300 - 1000",B44="1000 - 5000",B44="5000 - 10000",B44="&gt; 10000"),TRUE,FALSE)</f>
        <v>0</v>
      </c>
      <c r="G44" s="53" t="b">
        <f t="shared" si="2"/>
        <v>0</v>
      </c>
      <c r="H44" s="55">
        <f>COUNTIF(B44,"")</f>
        <v>1</v>
      </c>
      <c r="I44" s="55">
        <f t="shared" si="3"/>
        <v>1</v>
      </c>
    </row>
    <row r="45" spans="1:9" x14ac:dyDescent="0.25">
      <c r="A45" s="86"/>
      <c r="B45" s="98"/>
      <c r="C45" s="39"/>
      <c r="D45" s="36" t="s">
        <v>14</v>
      </c>
      <c r="G45" s="53" t="b">
        <f t="shared" si="2"/>
        <v>0</v>
      </c>
      <c r="I45" s="55">
        <f t="shared" si="3"/>
        <v>1</v>
      </c>
    </row>
    <row r="46" spans="1:9" x14ac:dyDescent="0.25">
      <c r="A46" s="86"/>
      <c r="B46" s="98"/>
      <c r="C46" s="39"/>
      <c r="D46" s="36" t="s">
        <v>15</v>
      </c>
      <c r="G46" s="53" t="b">
        <f t="shared" si="2"/>
        <v>0</v>
      </c>
      <c r="I46" s="55">
        <f t="shared" si="3"/>
        <v>1</v>
      </c>
    </row>
    <row r="47" spans="1:9" ht="14.25" customHeight="1" x14ac:dyDescent="0.25">
      <c r="A47" s="86"/>
      <c r="B47" s="98"/>
      <c r="C47" s="39"/>
      <c r="D47" s="36" t="s">
        <v>19</v>
      </c>
      <c r="G47" s="53" t="b">
        <f t="shared" si="2"/>
        <v>0</v>
      </c>
      <c r="I47" s="55">
        <f t="shared" si="3"/>
        <v>1</v>
      </c>
    </row>
    <row r="48" spans="1:9" x14ac:dyDescent="0.25">
      <c r="A48" s="86"/>
      <c r="B48" s="98"/>
      <c r="C48" s="39"/>
      <c r="D48" s="36" t="s">
        <v>16</v>
      </c>
      <c r="G48" s="53" t="b">
        <f t="shared" si="2"/>
        <v>0</v>
      </c>
      <c r="I48" s="55">
        <f t="shared" si="3"/>
        <v>1</v>
      </c>
    </row>
    <row r="49" spans="1:9" x14ac:dyDescent="0.25">
      <c r="A49" s="86"/>
      <c r="B49" s="98"/>
      <c r="C49" s="39"/>
      <c r="D49" s="36" t="s">
        <v>17</v>
      </c>
      <c r="G49" s="53" t="b">
        <f t="shared" si="2"/>
        <v>0</v>
      </c>
      <c r="I49" s="55">
        <f t="shared" si="3"/>
        <v>1</v>
      </c>
    </row>
    <row r="50" spans="1:9" ht="15.75" thickBot="1" x14ac:dyDescent="0.3">
      <c r="A50" s="106"/>
      <c r="B50" s="77"/>
      <c r="C50" s="40"/>
      <c r="D50" s="32" t="s">
        <v>18</v>
      </c>
      <c r="G50" s="53" t="b">
        <f t="shared" si="2"/>
        <v>0</v>
      </c>
      <c r="I50" s="55">
        <f t="shared" si="3"/>
        <v>1</v>
      </c>
    </row>
    <row r="51" spans="1:9" ht="15.75" thickBot="1" x14ac:dyDescent="0.3">
      <c r="A51" s="33"/>
      <c r="B51" s="33"/>
      <c r="C51" s="18"/>
      <c r="D51" s="18"/>
    </row>
    <row r="52" spans="1:9" ht="27.75" customHeight="1" thickBot="1" x14ac:dyDescent="0.3">
      <c r="A52" s="109" t="s">
        <v>35</v>
      </c>
      <c r="B52" s="110"/>
      <c r="C52" s="110"/>
      <c r="D52" s="111"/>
    </row>
    <row r="53" spans="1:9" x14ac:dyDescent="0.25">
      <c r="A53" s="71" t="s">
        <v>36</v>
      </c>
      <c r="B53" s="72"/>
      <c r="C53" s="117" t="s">
        <v>46</v>
      </c>
      <c r="D53" s="118"/>
    </row>
    <row r="54" spans="1:9" ht="15.75" thickBot="1" x14ac:dyDescent="0.3">
      <c r="A54" s="73" t="s">
        <v>37</v>
      </c>
      <c r="B54" s="74"/>
      <c r="C54" s="119"/>
      <c r="D54" s="120"/>
    </row>
    <row r="55" spans="1:9" x14ac:dyDescent="0.25">
      <c r="A55" s="79" t="s">
        <v>21</v>
      </c>
      <c r="B55" s="80"/>
      <c r="C55" s="115"/>
      <c r="D55" s="116"/>
      <c r="F55" s="53" t="b">
        <f>IF(OR(C55="&lt; 50",C55="50 - 300",C55="300 - 1000",C55="1000 - 5000",C55="5000 - 10000",C55="&gt; 10000"),TRUE,FALSE)</f>
        <v>0</v>
      </c>
      <c r="H55" s="55">
        <f>COUNTIF(C55,"")</f>
        <v>1</v>
      </c>
    </row>
    <row r="56" spans="1:9" x14ac:dyDescent="0.25">
      <c r="A56" s="83" t="s">
        <v>22</v>
      </c>
      <c r="B56" s="84"/>
      <c r="C56" s="98"/>
      <c r="D56" s="112"/>
      <c r="F56" s="53" t="b">
        <f t="shared" ref="F56:F61" si="4">IF(OR(C56="&lt; 50",C56="50 - 300",C56="300 - 1000",C56="1000 - 5000",C56="5000 - 10000",C56="&gt; 10000"),TRUE,FALSE)</f>
        <v>0</v>
      </c>
      <c r="H56" s="55">
        <f t="shared" ref="H56:H60" si="5">COUNTIF(C56,"")</f>
        <v>1</v>
      </c>
    </row>
    <row r="57" spans="1:9" x14ac:dyDescent="0.25">
      <c r="A57" s="83" t="s">
        <v>23</v>
      </c>
      <c r="B57" s="84"/>
      <c r="C57" s="98"/>
      <c r="D57" s="112"/>
      <c r="F57" s="53" t="b">
        <f t="shared" si="4"/>
        <v>0</v>
      </c>
      <c r="H57" s="55">
        <f t="shared" si="5"/>
        <v>1</v>
      </c>
    </row>
    <row r="58" spans="1:9" x14ac:dyDescent="0.25">
      <c r="A58" s="83" t="s">
        <v>24</v>
      </c>
      <c r="B58" s="84"/>
      <c r="C58" s="98"/>
      <c r="D58" s="112"/>
      <c r="F58" s="53" t="b">
        <f t="shared" si="4"/>
        <v>0</v>
      </c>
      <c r="H58" s="55">
        <f t="shared" si="5"/>
        <v>1</v>
      </c>
    </row>
    <row r="59" spans="1:9" x14ac:dyDescent="0.25">
      <c r="A59" s="83" t="s">
        <v>25</v>
      </c>
      <c r="B59" s="84"/>
      <c r="C59" s="98"/>
      <c r="D59" s="112"/>
      <c r="F59" s="53" t="b">
        <f t="shared" si="4"/>
        <v>0</v>
      </c>
      <c r="H59" s="55">
        <f t="shared" si="5"/>
        <v>1</v>
      </c>
    </row>
    <row r="60" spans="1:9" x14ac:dyDescent="0.25">
      <c r="A60" s="83" t="s">
        <v>26</v>
      </c>
      <c r="B60" s="84"/>
      <c r="C60" s="98"/>
      <c r="D60" s="112"/>
      <c r="F60" s="53" t="b">
        <f t="shared" si="4"/>
        <v>0</v>
      </c>
      <c r="H60" s="55">
        <f t="shared" si="5"/>
        <v>1</v>
      </c>
    </row>
    <row r="61" spans="1:9" ht="15.75" thickBot="1" x14ac:dyDescent="0.3">
      <c r="A61" s="81" t="s">
        <v>27</v>
      </c>
      <c r="B61" s="82"/>
      <c r="C61" s="77"/>
      <c r="D61" s="78"/>
      <c r="F61" s="53" t="b">
        <f t="shared" si="4"/>
        <v>0</v>
      </c>
      <c r="H61" s="55">
        <f>COUNTIF(C61,"")</f>
        <v>1</v>
      </c>
    </row>
    <row r="62" spans="1:9" ht="15.75" thickBot="1" x14ac:dyDescent="0.3">
      <c r="A62" s="34"/>
      <c r="B62" s="34"/>
      <c r="C62" s="18"/>
      <c r="D62" s="18"/>
    </row>
    <row r="63" spans="1:9" ht="28.15" customHeight="1" thickBot="1" x14ac:dyDescent="0.3">
      <c r="A63" s="64" t="s">
        <v>38</v>
      </c>
      <c r="B63" s="65"/>
      <c r="C63" s="65"/>
      <c r="D63" s="66"/>
    </row>
    <row r="64" spans="1:9" ht="50.1" customHeight="1" x14ac:dyDescent="0.25">
      <c r="A64" s="107" t="s">
        <v>126</v>
      </c>
      <c r="B64" s="108"/>
      <c r="C64" s="75"/>
      <c r="D64" s="76"/>
      <c r="F64" s="53" t="b">
        <f>ISNUMBER(C64)</f>
        <v>0</v>
      </c>
      <c r="G64" s="53" t="b">
        <f>IF(AND(C64&gt;0,OR(B65=1,B66=1,B67=1,B68=1,B69=1,B70=1,B71=1),OR(B72=1,B73=1,B74=1,B75=1,B76=1,B77=1),OR(C78="Yes",C78="No")),TRUE,IF(C64=0,TRUE,FALSE))</f>
        <v>1</v>
      </c>
      <c r="H64" s="55">
        <f>COUNTIF(C64,"")</f>
        <v>1</v>
      </c>
    </row>
    <row r="65" spans="1:8" ht="14.25" customHeight="1" x14ac:dyDescent="0.25">
      <c r="A65" s="102" t="s">
        <v>41</v>
      </c>
      <c r="B65" s="35"/>
      <c r="C65" s="67" t="s">
        <v>13</v>
      </c>
      <c r="D65" s="68"/>
      <c r="F65" s="53" t="b">
        <f>IF(OR(B65="", B65=1,B65=2,B65=3),TRUE,FALSE)</f>
        <v>1</v>
      </c>
      <c r="H65" s="55">
        <f>COUNTIF(B65,"")</f>
        <v>1</v>
      </c>
    </row>
    <row r="66" spans="1:8" x14ac:dyDescent="0.25">
      <c r="A66" s="102"/>
      <c r="B66" s="35"/>
      <c r="C66" s="67" t="s">
        <v>14</v>
      </c>
      <c r="D66" s="68"/>
      <c r="F66" s="53" t="b">
        <f>IF(OR(B66="", B66=1,B66=2,B66=3),TRUE,FALSE)</f>
        <v>1</v>
      </c>
      <c r="H66" s="55">
        <f t="shared" ref="H66:H77" si="6">COUNTIF(B66,"")</f>
        <v>1</v>
      </c>
    </row>
    <row r="67" spans="1:8" x14ac:dyDescent="0.25">
      <c r="A67" s="102"/>
      <c r="B67" s="35"/>
      <c r="C67" s="67" t="s">
        <v>15</v>
      </c>
      <c r="D67" s="68"/>
      <c r="F67" s="53" t="b">
        <f t="shared" ref="F67:F77" si="7">IF(OR(B67="", B67=1,B67=2,B67=3),TRUE,FALSE)</f>
        <v>1</v>
      </c>
      <c r="H67" s="55">
        <f>COUNTIF(B67,"")</f>
        <v>1</v>
      </c>
    </row>
    <row r="68" spans="1:8" x14ac:dyDescent="0.25">
      <c r="A68" s="102"/>
      <c r="B68" s="35"/>
      <c r="C68" s="67" t="s">
        <v>19</v>
      </c>
      <c r="D68" s="68"/>
      <c r="F68" s="53" t="b">
        <f t="shared" si="7"/>
        <v>1</v>
      </c>
      <c r="H68" s="55">
        <f t="shared" si="6"/>
        <v>1</v>
      </c>
    </row>
    <row r="69" spans="1:8" x14ac:dyDescent="0.25">
      <c r="A69" s="102"/>
      <c r="B69" s="35"/>
      <c r="C69" s="67" t="s">
        <v>16</v>
      </c>
      <c r="D69" s="68"/>
      <c r="F69" s="53" t="b">
        <f t="shared" si="7"/>
        <v>1</v>
      </c>
      <c r="H69" s="55">
        <f t="shared" si="6"/>
        <v>1</v>
      </c>
    </row>
    <row r="70" spans="1:8" x14ac:dyDescent="0.25">
      <c r="A70" s="102"/>
      <c r="B70" s="35"/>
      <c r="C70" s="67" t="s">
        <v>17</v>
      </c>
      <c r="D70" s="68"/>
      <c r="F70" s="53" t="b">
        <f t="shared" si="7"/>
        <v>1</v>
      </c>
      <c r="H70" s="55">
        <f t="shared" si="6"/>
        <v>1</v>
      </c>
    </row>
    <row r="71" spans="1:8" x14ac:dyDescent="0.25">
      <c r="A71" s="102"/>
      <c r="B71" s="35"/>
      <c r="C71" s="67" t="s">
        <v>18</v>
      </c>
      <c r="D71" s="68"/>
      <c r="F71" s="53" t="b">
        <f t="shared" si="7"/>
        <v>1</v>
      </c>
      <c r="H71" s="55">
        <f t="shared" si="6"/>
        <v>1</v>
      </c>
    </row>
    <row r="72" spans="1:8" ht="27" customHeight="1" x14ac:dyDescent="0.25">
      <c r="A72" s="102" t="s">
        <v>42</v>
      </c>
      <c r="B72" s="35"/>
      <c r="C72" s="67" t="s">
        <v>47</v>
      </c>
      <c r="D72" s="68"/>
      <c r="F72" s="53" t="b">
        <f t="shared" si="7"/>
        <v>1</v>
      </c>
      <c r="H72" s="55">
        <f t="shared" si="6"/>
        <v>1</v>
      </c>
    </row>
    <row r="73" spans="1:8" ht="40.5" customHeight="1" x14ac:dyDescent="0.25">
      <c r="A73" s="102"/>
      <c r="B73" s="35"/>
      <c r="C73" s="67" t="s">
        <v>48</v>
      </c>
      <c r="D73" s="68"/>
      <c r="F73" s="53" t="b">
        <f t="shared" si="7"/>
        <v>1</v>
      </c>
      <c r="H73" s="55">
        <f t="shared" si="6"/>
        <v>1</v>
      </c>
    </row>
    <row r="74" spans="1:8" ht="27" customHeight="1" x14ac:dyDescent="0.25">
      <c r="A74" s="102"/>
      <c r="B74" s="35"/>
      <c r="C74" s="67" t="s">
        <v>49</v>
      </c>
      <c r="D74" s="68"/>
      <c r="F74" s="53" t="b">
        <f t="shared" si="7"/>
        <v>1</v>
      </c>
      <c r="H74" s="55">
        <f t="shared" si="6"/>
        <v>1</v>
      </c>
    </row>
    <row r="75" spans="1:8" ht="54" customHeight="1" x14ac:dyDescent="0.25">
      <c r="A75" s="102"/>
      <c r="B75" s="35"/>
      <c r="C75" s="67" t="s">
        <v>50</v>
      </c>
      <c r="D75" s="68"/>
      <c r="F75" s="53" t="b">
        <f t="shared" si="7"/>
        <v>1</v>
      </c>
      <c r="H75" s="55">
        <f t="shared" si="6"/>
        <v>1</v>
      </c>
    </row>
    <row r="76" spans="1:8" ht="40.5" customHeight="1" x14ac:dyDescent="0.25">
      <c r="A76" s="102"/>
      <c r="B76" s="35"/>
      <c r="C76" s="67" t="s">
        <v>56</v>
      </c>
      <c r="D76" s="68"/>
      <c r="F76" s="53" t="b">
        <f t="shared" si="7"/>
        <v>1</v>
      </c>
      <c r="H76" s="55">
        <f t="shared" si="6"/>
        <v>1</v>
      </c>
    </row>
    <row r="77" spans="1:8" x14ac:dyDescent="0.25">
      <c r="A77" s="102"/>
      <c r="B77" s="35"/>
      <c r="C77" s="67" t="s">
        <v>51</v>
      </c>
      <c r="D77" s="68"/>
      <c r="F77" s="53" t="b">
        <f t="shared" si="7"/>
        <v>1</v>
      </c>
      <c r="H77" s="55">
        <f t="shared" si="6"/>
        <v>1</v>
      </c>
    </row>
    <row r="78" spans="1:8" ht="49.9" customHeight="1" x14ac:dyDescent="0.25">
      <c r="A78" s="102" t="s">
        <v>43</v>
      </c>
      <c r="B78" s="67"/>
      <c r="C78" s="113"/>
      <c r="D78" s="114"/>
      <c r="F78" s="53" t="b">
        <f>IF(OR(C78="Yes",C78="No",C78=""),TRUE,FALSE)</f>
        <v>1</v>
      </c>
      <c r="H78" s="55">
        <f>COUNTIF(C78,"")</f>
        <v>1</v>
      </c>
    </row>
    <row r="79" spans="1:8" ht="49.9" customHeight="1" thickBot="1" x14ac:dyDescent="0.3">
      <c r="A79" s="69" t="s">
        <v>127</v>
      </c>
      <c r="B79" s="70"/>
      <c r="C79" s="62"/>
      <c r="D79" s="63"/>
      <c r="F79" s="53" t="b">
        <f>IF(OR(C79="English",C79="The language(s) of the home Member State",C79="Any of the two options above at the clients' discretion (i.e. complaints may be filled either in English or in the language(s) of the home member state",C79="other",C79=""),TRUE,FALSE)</f>
        <v>1</v>
      </c>
      <c r="G79" s="53" t="b">
        <f>IF(AND(C78="No",C79=""),FALSE,TRUE)</f>
        <v>1</v>
      </c>
      <c r="H79" s="55">
        <f>COUNTIF(C79,"")</f>
        <v>1</v>
      </c>
    </row>
    <row r="81" spans="2:9" x14ac:dyDescent="0.25">
      <c r="B81" s="16" t="s">
        <v>88</v>
      </c>
      <c r="H81" s="55">
        <f>SUM(H6:H79)</f>
        <v>37</v>
      </c>
      <c r="I81" s="55">
        <f>SUM(I6:I79)</f>
        <v>28</v>
      </c>
    </row>
    <row r="82" spans="2:9" x14ac:dyDescent="0.25">
      <c r="B82" s="46" t="b">
        <f>IF(H82=65,TRUE,IF(OR(ISBLANK(B6),ISBLANK(B7),ISBLANK(B13),ISBLANK(B23),ISBLANK(B30),ISBLANK(B37),ISBLANK(B44),ISBLANK(C23),ISBLANK(C24),ISBLANK(C25),ISBLANK(C26),ISBLANK(C27),ISBLANK(C28),ISBLANK(C29),ISBLANK(C30),ISBLANK(C31),ISBLANK(C32),ISBLANK(C33),ISBLANK(C34),ISBLANK(C35),ISBLANK(C36),ISBLANK(C37),ISBLANK(C38),ISBLANK(C39),ISBLANK(C40),ISBLANK(C41),ISBLANK(C42),ISBLANK(C43),ISBLANK(C44),ISBLANK(C45),ISBLANK(C46),ISBLANK(C47),ISBLANK(C48),ISBLANK(C49),ISBLANK(C50),ISBLANK(C55),ISBLANK(C56),ISBLANK(C57),ISBLANK(C58),ISBLANK(C59),ISBLANK(C60),ISBLANK(C61),ISBLANK(C64),F3=FALSE,G3=FALSE),FALSE,TRUE))</f>
        <v>1</v>
      </c>
      <c r="H82" s="56">
        <f>H81+I81</f>
        <v>65</v>
      </c>
    </row>
  </sheetData>
  <sheetProtection algorithmName="SHA-512" hashValue="NGUvAm4kyOi4r5zeJrhwPA/jAoNiuJ4NMvDG/+e0QAqSRFuF+sf8i6m17c2PCJ2g1Iy/LnaX6HEkQc5xkIwVKQ==" saltValue="lzf54vGUz6Z9/PG1EisjHQ==" spinCount="100000" sheet="1" objects="1" scenarios="1"/>
  <mergeCells count="65">
    <mergeCell ref="A78:B78"/>
    <mergeCell ref="C78:D78"/>
    <mergeCell ref="A79:B79"/>
    <mergeCell ref="C79:D79"/>
    <mergeCell ref="C69:D69"/>
    <mergeCell ref="C70:D70"/>
    <mergeCell ref="C71:D71"/>
    <mergeCell ref="A72:A77"/>
    <mergeCell ref="C72:D72"/>
    <mergeCell ref="C73:D73"/>
    <mergeCell ref="C74:D74"/>
    <mergeCell ref="C75:D75"/>
    <mergeCell ref="C76:D76"/>
    <mergeCell ref="C77:D77"/>
    <mergeCell ref="A65:A71"/>
    <mergeCell ref="C65:D65"/>
    <mergeCell ref="C66:D66"/>
    <mergeCell ref="C67:D67"/>
    <mergeCell ref="C68:D68"/>
    <mergeCell ref="A58:B58"/>
    <mergeCell ref="C58:D58"/>
    <mergeCell ref="A59:B59"/>
    <mergeCell ref="C59:D59"/>
    <mergeCell ref="A60:B60"/>
    <mergeCell ref="C60:D60"/>
    <mergeCell ref="A61:B61"/>
    <mergeCell ref="C61:D61"/>
    <mergeCell ref="A63:D63"/>
    <mergeCell ref="A64:B64"/>
    <mergeCell ref="C64:D64"/>
    <mergeCell ref="A55:B55"/>
    <mergeCell ref="C55:D55"/>
    <mergeCell ref="A56:B56"/>
    <mergeCell ref="C56:D56"/>
    <mergeCell ref="A57:B57"/>
    <mergeCell ref="C57:D57"/>
    <mergeCell ref="A53:B53"/>
    <mergeCell ref="C53:D54"/>
    <mergeCell ref="A54:B54"/>
    <mergeCell ref="A21:D21"/>
    <mergeCell ref="C22:D22"/>
    <mergeCell ref="A23:A29"/>
    <mergeCell ref="B23:B29"/>
    <mergeCell ref="A30:A36"/>
    <mergeCell ref="B30:B36"/>
    <mergeCell ref="A37:A43"/>
    <mergeCell ref="B37:B43"/>
    <mergeCell ref="A44:A50"/>
    <mergeCell ref="B44:B50"/>
    <mergeCell ref="A52:D52"/>
    <mergeCell ref="B13:D13"/>
    <mergeCell ref="A14:A19"/>
    <mergeCell ref="B14:D14"/>
    <mergeCell ref="B15:D15"/>
    <mergeCell ref="B16:D16"/>
    <mergeCell ref="B17:D17"/>
    <mergeCell ref="B18:D18"/>
    <mergeCell ref="B19:D19"/>
    <mergeCell ref="A1:D1"/>
    <mergeCell ref="A12:D12"/>
    <mergeCell ref="B3:D3"/>
    <mergeCell ref="A5:B5"/>
    <mergeCell ref="B6:D6"/>
    <mergeCell ref="B7:D7"/>
    <mergeCell ref="B8:D8"/>
  </mergeCells>
  <conditionalFormatting sqref="B82">
    <cfRule type="cellIs" dxfId="139" priority="1" operator="equal">
      <formula>TRUE</formula>
    </cfRule>
    <cfRule type="cellIs" dxfId="138" priority="2" operator="equal">
      <formula>"TRUE"</formula>
    </cfRule>
    <cfRule type="cellIs" dxfId="137" priority="3" operator="equal">
      <formula>"FALSE"</formula>
    </cfRule>
  </conditionalFormatting>
  <dataValidations count="8">
    <dataValidation type="whole" allowBlank="1" showInputMessage="1" showErrorMessage="1" sqref="B65:B77">
      <formula1>1</formula1>
      <formula2>3</formula2>
    </dataValidation>
    <dataValidation type="whole" operator="greaterThanOrEqual" allowBlank="1" showInputMessage="1" showErrorMessage="1" sqref="C64:D64">
      <formula1>0</formula1>
    </dataValidation>
    <dataValidation type="decimal" allowBlank="1" showInputMessage="1" showErrorMessage="1" sqref="B6:D6">
      <formula1>-9999999999999990000</formula1>
      <formula2>9999999999999990000</formula2>
    </dataValidation>
    <dataValidation type="list" allowBlank="1" showInputMessage="1" showErrorMessage="1" sqref="C23:C50">
      <formula1>"X, N/A"</formula1>
    </dataValidation>
    <dataValidation type="list" allowBlank="1" showInputMessage="1" showErrorMessage="1" sqref="C79">
      <formula1>"English, The language(s) of the home Member State, Any of the two options above at the clients' discretion (i.e. complaints may be filled either in English or in the language(s) of the home member state, other"</formula1>
    </dataValidation>
    <dataValidation type="list" allowBlank="1" showInputMessage="1" showErrorMessage="1" sqref="B14:D19">
      <formula1>"specific website, specific marketing material, use of the language of a host MS (if different from the one(s) from your home MS), telephone calls, tied agents in the host MS, roadshows"</formula1>
    </dataValidation>
    <dataValidation type="list" allowBlank="1" showInputMessage="1" showErrorMessage="1" sqref="B7:D8 B13:D13 C78">
      <formula1>"Yes, No"</formula1>
    </dataValidation>
    <dataValidation type="list" allowBlank="1" showInputMessage="1" showErrorMessage="1" sqref="B23 B44 B37 B30 C55:C61">
      <formula1>"&lt; 50, 50 - 300, 300 - 1000, 1000 - 5000, 5000 - 10000, &gt; 10000"</formula1>
    </dataValidation>
  </dataValidations>
  <pageMargins left="0.7" right="0.7" top="0.75" bottom="0.75" header="0.3" footer="0.3"/>
  <pageSetup paperSize="9" scale="71" fitToHeight="0" orientation="portrait" horizontalDpi="300" verticalDpi="300" r:id="rId1"/>
  <rowBreaks count="1" manualBreakCount="1">
    <brk id="51" max="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82"/>
  <sheetViews>
    <sheetView zoomScaleNormal="100" zoomScaleSheetLayoutView="100" workbookViewId="0">
      <selection sqref="A1:D1"/>
    </sheetView>
  </sheetViews>
  <sheetFormatPr defaultRowHeight="15" x14ac:dyDescent="0.25"/>
  <cols>
    <col min="1" max="1" width="48.7109375" style="4" customWidth="1"/>
    <col min="2" max="4" width="25.5703125" style="4" customWidth="1"/>
    <col min="5" max="10" width="9.140625" style="53"/>
    <col min="11" max="16384" width="9.140625" style="4"/>
  </cols>
  <sheetData>
    <row r="1" spans="1:8" ht="16.5" thickBot="1" x14ac:dyDescent="0.3">
      <c r="A1" s="58" t="s">
        <v>44</v>
      </c>
      <c r="B1" s="121"/>
      <c r="C1" s="121"/>
      <c r="D1" s="59"/>
    </row>
    <row r="2" spans="1:8" ht="15.75" thickBot="1" x14ac:dyDescent="0.3">
      <c r="A2" s="18"/>
      <c r="B2" s="18"/>
      <c r="C2" s="18"/>
      <c r="D2" s="18"/>
    </row>
    <row r="3" spans="1:8" ht="15.75" thickBot="1" x14ac:dyDescent="0.3">
      <c r="A3" s="19" t="s">
        <v>31</v>
      </c>
      <c r="B3" s="132" t="s">
        <v>65</v>
      </c>
      <c r="C3" s="133"/>
      <c r="D3" s="134"/>
      <c r="F3" s="54" t="b">
        <f>IF(ISNA(MATCH(FALSE,F5:F79,0)),TRUE,FALSE)</f>
        <v>0</v>
      </c>
      <c r="G3" s="54" t="b">
        <f>IF(ISNA(MATCH(FALSE,G5:G79,0)),TRUE,FALSE)</f>
        <v>0</v>
      </c>
    </row>
    <row r="4" spans="1:8" ht="15.75" thickBot="1" x14ac:dyDescent="0.3">
      <c r="A4" s="18"/>
      <c r="B4" s="18"/>
      <c r="C4" s="18"/>
      <c r="D4" s="18"/>
    </row>
    <row r="5" spans="1:8" ht="30" customHeight="1" thickBot="1" x14ac:dyDescent="0.3">
      <c r="A5" s="87" t="s">
        <v>32</v>
      </c>
      <c r="B5" s="88"/>
      <c r="C5" s="20"/>
      <c r="D5" s="21"/>
    </row>
    <row r="6" spans="1:8" ht="51.95" customHeight="1" x14ac:dyDescent="0.25">
      <c r="A6" s="22" t="s">
        <v>52</v>
      </c>
      <c r="B6" s="135"/>
      <c r="C6" s="136"/>
      <c r="D6" s="137"/>
      <c r="F6" s="53" t="b">
        <f>ISNUMBER(B6)</f>
        <v>0</v>
      </c>
      <c r="H6" s="55">
        <f>COUNTIF(B6,"")</f>
        <v>1</v>
      </c>
    </row>
    <row r="7" spans="1:8" ht="51.95" customHeight="1" x14ac:dyDescent="0.25">
      <c r="A7" s="23" t="s">
        <v>54</v>
      </c>
      <c r="B7" s="122"/>
      <c r="C7" s="123"/>
      <c r="D7" s="124"/>
      <c r="F7" s="53" t="b">
        <f>IF(OR(B7="Yes",B7="No"),TRUE,FALSE)</f>
        <v>0</v>
      </c>
      <c r="H7" s="55">
        <f>COUNTIF(B7,"")</f>
        <v>1</v>
      </c>
    </row>
    <row r="8" spans="1:8" ht="79.150000000000006" customHeight="1" thickBot="1" x14ac:dyDescent="0.3">
      <c r="A8" s="24" t="s">
        <v>124</v>
      </c>
      <c r="B8" s="125"/>
      <c r="C8" s="126"/>
      <c r="D8" s="127"/>
      <c r="F8" s="53" t="b">
        <f>IF(OR(B8="Yes",B8="No",B8=""),TRUE,FALSE)</f>
        <v>1</v>
      </c>
      <c r="G8" s="53" t="b">
        <f>IF(AND(B7="Yes",OR(B8="Yes",B8="No")),TRUE,IF(B7="No",TRUE,FALSE))</f>
        <v>0</v>
      </c>
      <c r="H8" s="55">
        <f>COUNTIF(B8,"")</f>
        <v>1</v>
      </c>
    </row>
    <row r="9" spans="1:8" x14ac:dyDescent="0.25">
      <c r="A9" s="25" t="s">
        <v>39</v>
      </c>
      <c r="B9" s="18"/>
      <c r="C9" s="18"/>
      <c r="D9" s="18"/>
    </row>
    <row r="10" spans="1:8" x14ac:dyDescent="0.25">
      <c r="A10" s="26" t="s">
        <v>55</v>
      </c>
      <c r="B10" s="18"/>
      <c r="C10" s="18"/>
      <c r="D10" s="18"/>
    </row>
    <row r="11" spans="1:8" ht="15.75" thickBot="1" x14ac:dyDescent="0.3">
      <c r="A11" s="18"/>
      <c r="B11" s="18"/>
      <c r="C11" s="18"/>
      <c r="D11" s="18"/>
    </row>
    <row r="12" spans="1:8" ht="30" customHeight="1" thickBot="1" x14ac:dyDescent="0.3">
      <c r="A12" s="128" t="s">
        <v>10</v>
      </c>
      <c r="B12" s="129"/>
      <c r="C12" s="130"/>
      <c r="D12" s="131"/>
    </row>
    <row r="13" spans="1:8" ht="85.5" x14ac:dyDescent="0.25">
      <c r="A13" s="37" t="s">
        <v>53</v>
      </c>
      <c r="B13" s="92"/>
      <c r="C13" s="93"/>
      <c r="D13" s="94"/>
      <c r="F13" s="53" t="b">
        <f>IF(OR(B13="Yes",B13="No"),TRUE,FALSE)</f>
        <v>0</v>
      </c>
      <c r="H13" s="55">
        <f>COUNTIF(B13,"")</f>
        <v>1</v>
      </c>
    </row>
    <row r="14" spans="1:8" ht="15" customHeight="1" x14ac:dyDescent="0.25">
      <c r="A14" s="102" t="s">
        <v>125</v>
      </c>
      <c r="B14" s="103"/>
      <c r="C14" s="104"/>
      <c r="D14" s="105"/>
      <c r="F14" s="53" t="b">
        <f>IF(OR(B14="specific website",B14="specific marketing material",B14="use of the language of a host MS (if different from the one(s) from your home MS)",B14="telephone calls",B14="tied agents in the host MS",B14="roadshows",B14=""),TRUE,FALSE)</f>
        <v>1</v>
      </c>
      <c r="H14" s="55">
        <f>COUNTIF(B14,"")</f>
        <v>1</v>
      </c>
    </row>
    <row r="15" spans="1:8" x14ac:dyDescent="0.25">
      <c r="A15" s="102"/>
      <c r="B15" s="103"/>
      <c r="C15" s="104"/>
      <c r="D15" s="105"/>
      <c r="F15" s="53" t="b">
        <f t="shared" ref="F15:F19" si="0">IF(OR(B15="specific website",B15="specific marketing material",B15="use of the language of a host MS (if different from the one(s) from your home MS)",B15="telephone calls",B15="tied agents in the host MS",B15="roadshows",B15=""),TRUE,FALSE)</f>
        <v>1</v>
      </c>
      <c r="H15" s="55">
        <f>COUNTIF(B15,"")</f>
        <v>1</v>
      </c>
    </row>
    <row r="16" spans="1:8" x14ac:dyDescent="0.25">
      <c r="A16" s="102"/>
      <c r="B16" s="103"/>
      <c r="C16" s="104"/>
      <c r="D16" s="105"/>
      <c r="F16" s="53" t="b">
        <f t="shared" si="0"/>
        <v>1</v>
      </c>
      <c r="H16" s="55">
        <f t="shared" ref="H16:H19" si="1">COUNTIF(B16,"")</f>
        <v>1</v>
      </c>
    </row>
    <row r="17" spans="1:9" x14ac:dyDescent="0.25">
      <c r="A17" s="102"/>
      <c r="B17" s="103"/>
      <c r="C17" s="104"/>
      <c r="D17" s="105"/>
      <c r="F17" s="53" t="b">
        <f t="shared" si="0"/>
        <v>1</v>
      </c>
      <c r="H17" s="55">
        <f t="shared" si="1"/>
        <v>1</v>
      </c>
    </row>
    <row r="18" spans="1:9" x14ac:dyDescent="0.25">
      <c r="A18" s="102"/>
      <c r="B18" s="103"/>
      <c r="C18" s="104"/>
      <c r="D18" s="105"/>
      <c r="F18" s="53" t="b">
        <f t="shared" si="0"/>
        <v>1</v>
      </c>
      <c r="H18" s="55">
        <f t="shared" si="1"/>
        <v>1</v>
      </c>
    </row>
    <row r="19" spans="1:9" ht="15.75" thickBot="1" x14ac:dyDescent="0.3">
      <c r="A19" s="69"/>
      <c r="B19" s="95"/>
      <c r="C19" s="96"/>
      <c r="D19" s="97"/>
      <c r="F19" s="53" t="b">
        <f t="shared" si="0"/>
        <v>1</v>
      </c>
      <c r="G19" s="53" t="b">
        <f>IF(AND(B13="Yes",B14="",B15="",B16="",B17="",B18="",B19=""),FALSE,TRUE)</f>
        <v>1</v>
      </c>
      <c r="H19" s="55">
        <f t="shared" si="1"/>
        <v>1</v>
      </c>
    </row>
    <row r="20" spans="1:9" ht="15.75" thickBot="1" x14ac:dyDescent="0.3">
      <c r="A20" s="18"/>
      <c r="B20" s="18"/>
      <c r="C20" s="18"/>
      <c r="D20" s="18"/>
    </row>
    <row r="21" spans="1:9" ht="27" customHeight="1" thickBot="1" x14ac:dyDescent="0.3">
      <c r="A21" s="87" t="s">
        <v>33</v>
      </c>
      <c r="B21" s="88"/>
      <c r="C21" s="89"/>
      <c r="D21" s="90"/>
    </row>
    <row r="22" spans="1:9" ht="27" customHeight="1" thickBot="1" x14ac:dyDescent="0.3">
      <c r="A22" s="28" t="s">
        <v>34</v>
      </c>
      <c r="B22" s="29" t="s">
        <v>45</v>
      </c>
      <c r="C22" s="99" t="s">
        <v>11</v>
      </c>
      <c r="D22" s="100"/>
    </row>
    <row r="23" spans="1:9" x14ac:dyDescent="0.25">
      <c r="A23" s="91" t="s">
        <v>12</v>
      </c>
      <c r="B23" s="101"/>
      <c r="C23" s="38"/>
      <c r="D23" s="30" t="s">
        <v>13</v>
      </c>
      <c r="F23" s="53" t="b">
        <f>IF(OR(B23="&lt; 50",B23="50 - 300",B23="300 - 1000",B23="1000 - 5000",B23="5000 - 10000",B23="&gt; 10000"),TRUE,FALSE)</f>
        <v>0</v>
      </c>
      <c r="G23" s="53" t="b">
        <f>IF(OR(C23="X",C23="N/A"),TRUE,FALSE)</f>
        <v>0</v>
      </c>
      <c r="H23" s="55">
        <f>COUNTIF(B23,"")</f>
        <v>1</v>
      </c>
      <c r="I23" s="55">
        <f>COUNTIF(C23,"")</f>
        <v>1</v>
      </c>
    </row>
    <row r="24" spans="1:9" x14ac:dyDescent="0.25">
      <c r="A24" s="86"/>
      <c r="B24" s="98"/>
      <c r="C24" s="39"/>
      <c r="D24" s="36" t="s">
        <v>14</v>
      </c>
      <c r="G24" s="53" t="b">
        <f t="shared" ref="G24:G50" si="2">IF(OR(C24="X",C24="N/A"),TRUE,FALSE)</f>
        <v>0</v>
      </c>
      <c r="I24" s="55">
        <f t="shared" ref="I24:I50" si="3">COUNTIF(C24,"")</f>
        <v>1</v>
      </c>
    </row>
    <row r="25" spans="1:9" x14ac:dyDescent="0.25">
      <c r="A25" s="86"/>
      <c r="B25" s="98"/>
      <c r="C25" s="39"/>
      <c r="D25" s="36" t="s">
        <v>15</v>
      </c>
      <c r="G25" s="53" t="b">
        <f t="shared" si="2"/>
        <v>0</v>
      </c>
      <c r="I25" s="55">
        <f t="shared" si="3"/>
        <v>1</v>
      </c>
    </row>
    <row r="26" spans="1:9" ht="14.25" customHeight="1" x14ac:dyDescent="0.25">
      <c r="A26" s="86"/>
      <c r="B26" s="98"/>
      <c r="C26" s="39"/>
      <c r="D26" s="36" t="s">
        <v>19</v>
      </c>
      <c r="G26" s="53" t="b">
        <f t="shared" si="2"/>
        <v>0</v>
      </c>
      <c r="I26" s="55">
        <f t="shared" si="3"/>
        <v>1</v>
      </c>
    </row>
    <row r="27" spans="1:9" x14ac:dyDescent="0.25">
      <c r="A27" s="86"/>
      <c r="B27" s="98"/>
      <c r="C27" s="39"/>
      <c r="D27" s="36" t="s">
        <v>16</v>
      </c>
      <c r="G27" s="53" t="b">
        <f t="shared" si="2"/>
        <v>0</v>
      </c>
      <c r="I27" s="55">
        <f>COUNTIF(C27,"")</f>
        <v>1</v>
      </c>
    </row>
    <row r="28" spans="1:9" x14ac:dyDescent="0.25">
      <c r="A28" s="86"/>
      <c r="B28" s="98"/>
      <c r="C28" s="39"/>
      <c r="D28" s="36" t="s">
        <v>17</v>
      </c>
      <c r="G28" s="53" t="b">
        <f t="shared" si="2"/>
        <v>0</v>
      </c>
      <c r="I28" s="55">
        <f t="shared" si="3"/>
        <v>1</v>
      </c>
    </row>
    <row r="29" spans="1:9" x14ac:dyDescent="0.25">
      <c r="A29" s="86"/>
      <c r="B29" s="98"/>
      <c r="C29" s="39"/>
      <c r="D29" s="36" t="s">
        <v>18</v>
      </c>
      <c r="G29" s="53" t="b">
        <f t="shared" si="2"/>
        <v>0</v>
      </c>
      <c r="I29" s="55">
        <f t="shared" si="3"/>
        <v>1</v>
      </c>
    </row>
    <row r="30" spans="1:9" x14ac:dyDescent="0.25">
      <c r="A30" s="85" t="s">
        <v>9</v>
      </c>
      <c r="B30" s="98"/>
      <c r="C30" s="39"/>
      <c r="D30" s="36" t="s">
        <v>13</v>
      </c>
      <c r="F30" s="53" t="b">
        <f>IF(OR(B30="&lt; 50",B30="50 - 300",B30="300 - 1000",B30="1000 - 5000",B30="5000 - 10000",B30="&gt; 10000"),TRUE,FALSE)</f>
        <v>0</v>
      </c>
      <c r="G30" s="53" t="b">
        <f t="shared" si="2"/>
        <v>0</v>
      </c>
      <c r="H30" s="55">
        <f>COUNTIF(B30,"")</f>
        <v>1</v>
      </c>
      <c r="I30" s="55">
        <f t="shared" si="3"/>
        <v>1</v>
      </c>
    </row>
    <row r="31" spans="1:9" x14ac:dyDescent="0.25">
      <c r="A31" s="86"/>
      <c r="B31" s="98"/>
      <c r="C31" s="39"/>
      <c r="D31" s="36" t="s">
        <v>14</v>
      </c>
      <c r="G31" s="53" t="b">
        <f t="shared" si="2"/>
        <v>0</v>
      </c>
      <c r="I31" s="55">
        <f t="shared" si="3"/>
        <v>1</v>
      </c>
    </row>
    <row r="32" spans="1:9" x14ac:dyDescent="0.25">
      <c r="A32" s="86"/>
      <c r="B32" s="98"/>
      <c r="C32" s="39"/>
      <c r="D32" s="36" t="s">
        <v>15</v>
      </c>
      <c r="G32" s="53" t="b">
        <f t="shared" si="2"/>
        <v>0</v>
      </c>
      <c r="I32" s="55">
        <f t="shared" si="3"/>
        <v>1</v>
      </c>
    </row>
    <row r="33" spans="1:9" ht="14.25" customHeight="1" x14ac:dyDescent="0.25">
      <c r="A33" s="86"/>
      <c r="B33" s="98"/>
      <c r="C33" s="39"/>
      <c r="D33" s="36" t="s">
        <v>19</v>
      </c>
      <c r="G33" s="53" t="b">
        <f t="shared" si="2"/>
        <v>0</v>
      </c>
      <c r="I33" s="55">
        <f t="shared" si="3"/>
        <v>1</v>
      </c>
    </row>
    <row r="34" spans="1:9" x14ac:dyDescent="0.25">
      <c r="A34" s="86"/>
      <c r="B34" s="98"/>
      <c r="C34" s="39"/>
      <c r="D34" s="36" t="s">
        <v>16</v>
      </c>
      <c r="G34" s="53" t="b">
        <f t="shared" si="2"/>
        <v>0</v>
      </c>
      <c r="I34" s="55">
        <f t="shared" si="3"/>
        <v>1</v>
      </c>
    </row>
    <row r="35" spans="1:9" x14ac:dyDescent="0.25">
      <c r="A35" s="86"/>
      <c r="B35" s="98"/>
      <c r="C35" s="39"/>
      <c r="D35" s="36" t="s">
        <v>17</v>
      </c>
      <c r="G35" s="53" t="b">
        <f t="shared" si="2"/>
        <v>0</v>
      </c>
      <c r="I35" s="55">
        <f>COUNTIF(C35,"")</f>
        <v>1</v>
      </c>
    </row>
    <row r="36" spans="1:9" x14ac:dyDescent="0.25">
      <c r="A36" s="86"/>
      <c r="B36" s="98"/>
      <c r="C36" s="39"/>
      <c r="D36" s="36" t="s">
        <v>18</v>
      </c>
      <c r="G36" s="53" t="b">
        <f t="shared" si="2"/>
        <v>0</v>
      </c>
      <c r="I36" s="55">
        <f t="shared" si="3"/>
        <v>1</v>
      </c>
    </row>
    <row r="37" spans="1:9" x14ac:dyDescent="0.25">
      <c r="A37" s="85" t="s">
        <v>8</v>
      </c>
      <c r="B37" s="98"/>
      <c r="C37" s="39"/>
      <c r="D37" s="36" t="s">
        <v>13</v>
      </c>
      <c r="F37" s="53" t="b">
        <f>IF(OR(B37="&lt; 50",B37="50 - 300",B37="300 - 1000",B37="1000 - 5000",B37="5000 - 10000",B37="&gt; 10000"),TRUE,FALSE)</f>
        <v>0</v>
      </c>
      <c r="G37" s="53" t="b">
        <f t="shared" si="2"/>
        <v>0</v>
      </c>
      <c r="H37" s="55">
        <f>COUNTIF(B37,"")</f>
        <v>1</v>
      </c>
      <c r="I37" s="55">
        <f t="shared" si="3"/>
        <v>1</v>
      </c>
    </row>
    <row r="38" spans="1:9" x14ac:dyDescent="0.25">
      <c r="A38" s="86"/>
      <c r="B38" s="98"/>
      <c r="C38" s="39"/>
      <c r="D38" s="36" t="s">
        <v>14</v>
      </c>
      <c r="G38" s="53" t="b">
        <f t="shared" si="2"/>
        <v>0</v>
      </c>
      <c r="I38" s="55">
        <f t="shared" si="3"/>
        <v>1</v>
      </c>
    </row>
    <row r="39" spans="1:9" x14ac:dyDescent="0.25">
      <c r="A39" s="86"/>
      <c r="B39" s="98"/>
      <c r="C39" s="39"/>
      <c r="D39" s="36" t="s">
        <v>15</v>
      </c>
      <c r="G39" s="53" t="b">
        <f t="shared" si="2"/>
        <v>0</v>
      </c>
      <c r="I39" s="55">
        <f t="shared" si="3"/>
        <v>1</v>
      </c>
    </row>
    <row r="40" spans="1:9" ht="14.25" customHeight="1" x14ac:dyDescent="0.25">
      <c r="A40" s="86"/>
      <c r="B40" s="98"/>
      <c r="C40" s="39"/>
      <c r="D40" s="36" t="s">
        <v>19</v>
      </c>
      <c r="G40" s="53" t="b">
        <f t="shared" si="2"/>
        <v>0</v>
      </c>
      <c r="I40" s="55">
        <f t="shared" si="3"/>
        <v>1</v>
      </c>
    </row>
    <row r="41" spans="1:9" x14ac:dyDescent="0.25">
      <c r="A41" s="86"/>
      <c r="B41" s="98"/>
      <c r="C41" s="39"/>
      <c r="D41" s="36" t="s">
        <v>16</v>
      </c>
      <c r="G41" s="53" t="b">
        <f t="shared" si="2"/>
        <v>0</v>
      </c>
      <c r="I41" s="55">
        <f>COUNTIF(C41,"")</f>
        <v>1</v>
      </c>
    </row>
    <row r="42" spans="1:9" x14ac:dyDescent="0.25">
      <c r="A42" s="86"/>
      <c r="B42" s="98"/>
      <c r="C42" s="39"/>
      <c r="D42" s="36" t="s">
        <v>17</v>
      </c>
      <c r="G42" s="53" t="b">
        <f t="shared" si="2"/>
        <v>0</v>
      </c>
      <c r="I42" s="55">
        <f t="shared" si="3"/>
        <v>1</v>
      </c>
    </row>
    <row r="43" spans="1:9" x14ac:dyDescent="0.25">
      <c r="A43" s="86"/>
      <c r="B43" s="98"/>
      <c r="C43" s="39"/>
      <c r="D43" s="36" t="s">
        <v>18</v>
      </c>
      <c r="G43" s="53" t="b">
        <f t="shared" si="2"/>
        <v>0</v>
      </c>
      <c r="I43" s="55">
        <f t="shared" si="3"/>
        <v>1</v>
      </c>
    </row>
    <row r="44" spans="1:9" x14ac:dyDescent="0.25">
      <c r="A44" s="85" t="s">
        <v>20</v>
      </c>
      <c r="B44" s="98"/>
      <c r="C44" s="39"/>
      <c r="D44" s="36" t="s">
        <v>13</v>
      </c>
      <c r="F44" s="53" t="b">
        <f>IF(OR(B44="&lt; 50",B44="50 - 300",B44="300 - 1000",B44="1000 - 5000",B44="5000 - 10000",B44="&gt; 10000"),TRUE,FALSE)</f>
        <v>0</v>
      </c>
      <c r="G44" s="53" t="b">
        <f t="shared" si="2"/>
        <v>0</v>
      </c>
      <c r="H44" s="55">
        <f>COUNTIF(B44,"")</f>
        <v>1</v>
      </c>
      <c r="I44" s="55">
        <f t="shared" si="3"/>
        <v>1</v>
      </c>
    </row>
    <row r="45" spans="1:9" x14ac:dyDescent="0.25">
      <c r="A45" s="86"/>
      <c r="B45" s="98"/>
      <c r="C45" s="39"/>
      <c r="D45" s="36" t="s">
        <v>14</v>
      </c>
      <c r="G45" s="53" t="b">
        <f t="shared" si="2"/>
        <v>0</v>
      </c>
      <c r="I45" s="55">
        <f t="shared" si="3"/>
        <v>1</v>
      </c>
    </row>
    <row r="46" spans="1:9" x14ac:dyDescent="0.25">
      <c r="A46" s="86"/>
      <c r="B46" s="98"/>
      <c r="C46" s="39"/>
      <c r="D46" s="36" t="s">
        <v>15</v>
      </c>
      <c r="G46" s="53" t="b">
        <f t="shared" si="2"/>
        <v>0</v>
      </c>
      <c r="I46" s="55">
        <f t="shared" si="3"/>
        <v>1</v>
      </c>
    </row>
    <row r="47" spans="1:9" ht="14.25" customHeight="1" x14ac:dyDescent="0.25">
      <c r="A47" s="86"/>
      <c r="B47" s="98"/>
      <c r="C47" s="39"/>
      <c r="D47" s="36" t="s">
        <v>19</v>
      </c>
      <c r="G47" s="53" t="b">
        <f t="shared" si="2"/>
        <v>0</v>
      </c>
      <c r="I47" s="55">
        <f t="shared" si="3"/>
        <v>1</v>
      </c>
    </row>
    <row r="48" spans="1:9" x14ac:dyDescent="0.25">
      <c r="A48" s="86"/>
      <c r="B48" s="98"/>
      <c r="C48" s="39"/>
      <c r="D48" s="36" t="s">
        <v>16</v>
      </c>
      <c r="G48" s="53" t="b">
        <f t="shared" si="2"/>
        <v>0</v>
      </c>
      <c r="I48" s="55">
        <f t="shared" si="3"/>
        <v>1</v>
      </c>
    </row>
    <row r="49" spans="1:9" x14ac:dyDescent="0.25">
      <c r="A49" s="86"/>
      <c r="B49" s="98"/>
      <c r="C49" s="39"/>
      <c r="D49" s="36" t="s">
        <v>17</v>
      </c>
      <c r="G49" s="53" t="b">
        <f t="shared" si="2"/>
        <v>0</v>
      </c>
      <c r="I49" s="55">
        <f t="shared" si="3"/>
        <v>1</v>
      </c>
    </row>
    <row r="50" spans="1:9" ht="15.75" thickBot="1" x14ac:dyDescent="0.3">
      <c r="A50" s="106"/>
      <c r="B50" s="77"/>
      <c r="C50" s="40"/>
      <c r="D50" s="32" t="s">
        <v>18</v>
      </c>
      <c r="G50" s="53" t="b">
        <f t="shared" si="2"/>
        <v>0</v>
      </c>
      <c r="I50" s="55">
        <f t="shared" si="3"/>
        <v>1</v>
      </c>
    </row>
    <row r="51" spans="1:9" ht="15.75" thickBot="1" x14ac:dyDescent="0.3">
      <c r="A51" s="33"/>
      <c r="B51" s="33"/>
      <c r="C51" s="18"/>
      <c r="D51" s="18"/>
    </row>
    <row r="52" spans="1:9" ht="27.75" customHeight="1" thickBot="1" x14ac:dyDescent="0.3">
      <c r="A52" s="109" t="s">
        <v>35</v>
      </c>
      <c r="B52" s="110"/>
      <c r="C52" s="110"/>
      <c r="D52" s="111"/>
    </row>
    <row r="53" spans="1:9" x14ac:dyDescent="0.25">
      <c r="A53" s="71" t="s">
        <v>36</v>
      </c>
      <c r="B53" s="72"/>
      <c r="C53" s="117" t="s">
        <v>46</v>
      </c>
      <c r="D53" s="118"/>
    </row>
    <row r="54" spans="1:9" ht="15.75" thickBot="1" x14ac:dyDescent="0.3">
      <c r="A54" s="73" t="s">
        <v>37</v>
      </c>
      <c r="B54" s="74"/>
      <c r="C54" s="119"/>
      <c r="D54" s="120"/>
    </row>
    <row r="55" spans="1:9" x14ac:dyDescent="0.25">
      <c r="A55" s="79" t="s">
        <v>21</v>
      </c>
      <c r="B55" s="80"/>
      <c r="C55" s="115"/>
      <c r="D55" s="116"/>
      <c r="F55" s="53" t="b">
        <f>IF(OR(C55="&lt; 50",C55="50 - 300",C55="300 - 1000",C55="1000 - 5000",C55="5000 - 10000",C55="&gt; 10000"),TRUE,FALSE)</f>
        <v>0</v>
      </c>
      <c r="H55" s="55">
        <f>COUNTIF(C55,"")</f>
        <v>1</v>
      </c>
    </row>
    <row r="56" spans="1:9" x14ac:dyDescent="0.25">
      <c r="A56" s="83" t="s">
        <v>22</v>
      </c>
      <c r="B56" s="84"/>
      <c r="C56" s="98"/>
      <c r="D56" s="112"/>
      <c r="F56" s="53" t="b">
        <f t="shared" ref="F56:F61" si="4">IF(OR(C56="&lt; 50",C56="50 - 300",C56="300 - 1000",C56="1000 - 5000",C56="5000 - 10000",C56="&gt; 10000"),TRUE,FALSE)</f>
        <v>0</v>
      </c>
      <c r="H56" s="55">
        <f t="shared" ref="H56:H60" si="5">COUNTIF(C56,"")</f>
        <v>1</v>
      </c>
    </row>
    <row r="57" spans="1:9" x14ac:dyDescent="0.25">
      <c r="A57" s="83" t="s">
        <v>23</v>
      </c>
      <c r="B57" s="84"/>
      <c r="C57" s="98"/>
      <c r="D57" s="112"/>
      <c r="F57" s="53" t="b">
        <f t="shared" si="4"/>
        <v>0</v>
      </c>
      <c r="H57" s="55">
        <f t="shared" si="5"/>
        <v>1</v>
      </c>
    </row>
    <row r="58" spans="1:9" x14ac:dyDescent="0.25">
      <c r="A58" s="83" t="s">
        <v>24</v>
      </c>
      <c r="B58" s="84"/>
      <c r="C58" s="98"/>
      <c r="D58" s="112"/>
      <c r="F58" s="53" t="b">
        <f t="shared" si="4"/>
        <v>0</v>
      </c>
      <c r="H58" s="55">
        <f t="shared" si="5"/>
        <v>1</v>
      </c>
    </row>
    <row r="59" spans="1:9" x14ac:dyDescent="0.25">
      <c r="A59" s="83" t="s">
        <v>25</v>
      </c>
      <c r="B59" s="84"/>
      <c r="C59" s="98"/>
      <c r="D59" s="112"/>
      <c r="F59" s="53" t="b">
        <f t="shared" si="4"/>
        <v>0</v>
      </c>
      <c r="H59" s="55">
        <f t="shared" si="5"/>
        <v>1</v>
      </c>
    </row>
    <row r="60" spans="1:9" x14ac:dyDescent="0.25">
      <c r="A60" s="83" t="s">
        <v>26</v>
      </c>
      <c r="B60" s="84"/>
      <c r="C60" s="98"/>
      <c r="D60" s="112"/>
      <c r="F60" s="53" t="b">
        <f t="shared" si="4"/>
        <v>0</v>
      </c>
      <c r="H60" s="55">
        <f t="shared" si="5"/>
        <v>1</v>
      </c>
    </row>
    <row r="61" spans="1:9" ht="15.75" thickBot="1" x14ac:dyDescent="0.3">
      <c r="A61" s="81" t="s">
        <v>27</v>
      </c>
      <c r="B61" s="82"/>
      <c r="C61" s="77"/>
      <c r="D61" s="78"/>
      <c r="F61" s="53" t="b">
        <f t="shared" si="4"/>
        <v>0</v>
      </c>
      <c r="H61" s="55">
        <f>COUNTIF(C61,"")</f>
        <v>1</v>
      </c>
    </row>
    <row r="62" spans="1:9" ht="15.75" thickBot="1" x14ac:dyDescent="0.3">
      <c r="A62" s="34"/>
      <c r="B62" s="34"/>
      <c r="C62" s="18"/>
      <c r="D62" s="18"/>
    </row>
    <row r="63" spans="1:9" ht="28.15" customHeight="1" thickBot="1" x14ac:dyDescent="0.3">
      <c r="A63" s="64" t="s">
        <v>38</v>
      </c>
      <c r="B63" s="65"/>
      <c r="C63" s="65"/>
      <c r="D63" s="66"/>
    </row>
    <row r="64" spans="1:9" ht="50.1" customHeight="1" x14ac:dyDescent="0.25">
      <c r="A64" s="107" t="s">
        <v>126</v>
      </c>
      <c r="B64" s="108"/>
      <c r="C64" s="75"/>
      <c r="D64" s="76"/>
      <c r="F64" s="53" t="b">
        <f>ISNUMBER(C64)</f>
        <v>0</v>
      </c>
      <c r="G64" s="53" t="b">
        <f>IF(AND(C64&gt;0,OR(B65=1,B66=1,B67=1,B68=1,B69=1,B70=1,B71=1),OR(B72=1,B73=1,B74=1,B75=1,B76=1,B77=1),OR(C78="Yes",C78="No")),TRUE,IF(C64=0,TRUE,FALSE))</f>
        <v>1</v>
      </c>
      <c r="H64" s="55">
        <f>COUNTIF(C64,"")</f>
        <v>1</v>
      </c>
    </row>
    <row r="65" spans="1:8" ht="14.25" customHeight="1" x14ac:dyDescent="0.25">
      <c r="A65" s="102" t="s">
        <v>41</v>
      </c>
      <c r="B65" s="35"/>
      <c r="C65" s="67" t="s">
        <v>13</v>
      </c>
      <c r="D65" s="68"/>
      <c r="F65" s="53" t="b">
        <f>IF(OR(B65="", B65=1,B65=2,B65=3),TRUE,FALSE)</f>
        <v>1</v>
      </c>
      <c r="H65" s="55">
        <f>COUNTIF(B65,"")</f>
        <v>1</v>
      </c>
    </row>
    <row r="66" spans="1:8" x14ac:dyDescent="0.25">
      <c r="A66" s="102"/>
      <c r="B66" s="35"/>
      <c r="C66" s="67" t="s">
        <v>14</v>
      </c>
      <c r="D66" s="68"/>
      <c r="F66" s="53" t="b">
        <f>IF(OR(B66="", B66=1,B66=2,B66=3),TRUE,FALSE)</f>
        <v>1</v>
      </c>
      <c r="H66" s="55">
        <f t="shared" ref="H66:H77" si="6">COUNTIF(B66,"")</f>
        <v>1</v>
      </c>
    </row>
    <row r="67" spans="1:8" x14ac:dyDescent="0.25">
      <c r="A67" s="102"/>
      <c r="B67" s="35"/>
      <c r="C67" s="67" t="s">
        <v>15</v>
      </c>
      <c r="D67" s="68"/>
      <c r="F67" s="53" t="b">
        <f t="shared" ref="F67:F77" si="7">IF(OR(B67="", B67=1,B67=2,B67=3),TRUE,FALSE)</f>
        <v>1</v>
      </c>
      <c r="H67" s="55">
        <f>COUNTIF(B67,"")</f>
        <v>1</v>
      </c>
    </row>
    <row r="68" spans="1:8" x14ac:dyDescent="0.25">
      <c r="A68" s="102"/>
      <c r="B68" s="35"/>
      <c r="C68" s="67" t="s">
        <v>19</v>
      </c>
      <c r="D68" s="68"/>
      <c r="F68" s="53" t="b">
        <f t="shared" si="7"/>
        <v>1</v>
      </c>
      <c r="H68" s="55">
        <f t="shared" si="6"/>
        <v>1</v>
      </c>
    </row>
    <row r="69" spans="1:8" x14ac:dyDescent="0.25">
      <c r="A69" s="102"/>
      <c r="B69" s="35"/>
      <c r="C69" s="67" t="s">
        <v>16</v>
      </c>
      <c r="D69" s="68"/>
      <c r="F69" s="53" t="b">
        <f t="shared" si="7"/>
        <v>1</v>
      </c>
      <c r="H69" s="55">
        <f t="shared" si="6"/>
        <v>1</v>
      </c>
    </row>
    <row r="70" spans="1:8" x14ac:dyDescent="0.25">
      <c r="A70" s="102"/>
      <c r="B70" s="35"/>
      <c r="C70" s="67" t="s">
        <v>17</v>
      </c>
      <c r="D70" s="68"/>
      <c r="F70" s="53" t="b">
        <f t="shared" si="7"/>
        <v>1</v>
      </c>
      <c r="H70" s="55">
        <f t="shared" si="6"/>
        <v>1</v>
      </c>
    </row>
    <row r="71" spans="1:8" x14ac:dyDescent="0.25">
      <c r="A71" s="102"/>
      <c r="B71" s="35"/>
      <c r="C71" s="67" t="s">
        <v>18</v>
      </c>
      <c r="D71" s="68"/>
      <c r="F71" s="53" t="b">
        <f t="shared" si="7"/>
        <v>1</v>
      </c>
      <c r="H71" s="55">
        <f t="shared" si="6"/>
        <v>1</v>
      </c>
    </row>
    <row r="72" spans="1:8" ht="27" customHeight="1" x14ac:dyDescent="0.25">
      <c r="A72" s="102" t="s">
        <v>42</v>
      </c>
      <c r="B72" s="35"/>
      <c r="C72" s="67" t="s">
        <v>47</v>
      </c>
      <c r="D72" s="68"/>
      <c r="F72" s="53" t="b">
        <f t="shared" si="7"/>
        <v>1</v>
      </c>
      <c r="H72" s="55">
        <f t="shared" si="6"/>
        <v>1</v>
      </c>
    </row>
    <row r="73" spans="1:8" ht="40.5" customHeight="1" x14ac:dyDescent="0.25">
      <c r="A73" s="102"/>
      <c r="B73" s="35"/>
      <c r="C73" s="67" t="s">
        <v>48</v>
      </c>
      <c r="D73" s="68"/>
      <c r="F73" s="53" t="b">
        <f t="shared" si="7"/>
        <v>1</v>
      </c>
      <c r="H73" s="55">
        <f t="shared" si="6"/>
        <v>1</v>
      </c>
    </row>
    <row r="74" spans="1:8" ht="27" customHeight="1" x14ac:dyDescent="0.25">
      <c r="A74" s="102"/>
      <c r="B74" s="35"/>
      <c r="C74" s="67" t="s">
        <v>49</v>
      </c>
      <c r="D74" s="68"/>
      <c r="F74" s="53" t="b">
        <f t="shared" si="7"/>
        <v>1</v>
      </c>
      <c r="H74" s="55">
        <f t="shared" si="6"/>
        <v>1</v>
      </c>
    </row>
    <row r="75" spans="1:8" ht="54" customHeight="1" x14ac:dyDescent="0.25">
      <c r="A75" s="102"/>
      <c r="B75" s="35"/>
      <c r="C75" s="67" t="s">
        <v>50</v>
      </c>
      <c r="D75" s="68"/>
      <c r="F75" s="53" t="b">
        <f t="shared" si="7"/>
        <v>1</v>
      </c>
      <c r="H75" s="55">
        <f t="shared" si="6"/>
        <v>1</v>
      </c>
    </row>
    <row r="76" spans="1:8" ht="40.5" customHeight="1" x14ac:dyDescent="0.25">
      <c r="A76" s="102"/>
      <c r="B76" s="35"/>
      <c r="C76" s="67" t="s">
        <v>56</v>
      </c>
      <c r="D76" s="68"/>
      <c r="F76" s="53" t="b">
        <f t="shared" si="7"/>
        <v>1</v>
      </c>
      <c r="H76" s="55">
        <f t="shared" si="6"/>
        <v>1</v>
      </c>
    </row>
    <row r="77" spans="1:8" x14ac:dyDescent="0.25">
      <c r="A77" s="102"/>
      <c r="B77" s="35"/>
      <c r="C77" s="67" t="s">
        <v>51</v>
      </c>
      <c r="D77" s="68"/>
      <c r="F77" s="53" t="b">
        <f t="shared" si="7"/>
        <v>1</v>
      </c>
      <c r="H77" s="55">
        <f t="shared" si="6"/>
        <v>1</v>
      </c>
    </row>
    <row r="78" spans="1:8" ht="49.9" customHeight="1" x14ac:dyDescent="0.25">
      <c r="A78" s="102" t="s">
        <v>43</v>
      </c>
      <c r="B78" s="67"/>
      <c r="C78" s="113"/>
      <c r="D78" s="114"/>
      <c r="F78" s="53" t="b">
        <f>IF(OR(C78="Yes",C78="No",C78=""),TRUE,FALSE)</f>
        <v>1</v>
      </c>
      <c r="H78" s="55">
        <f>COUNTIF(C78,"")</f>
        <v>1</v>
      </c>
    </row>
    <row r="79" spans="1:8" ht="49.9" customHeight="1" thickBot="1" x14ac:dyDescent="0.3">
      <c r="A79" s="69" t="s">
        <v>127</v>
      </c>
      <c r="B79" s="70"/>
      <c r="C79" s="62"/>
      <c r="D79" s="63"/>
      <c r="F79" s="53" t="b">
        <f>IF(OR(C79="English",C79="The language(s) of the home Member State",C79="Any of the two options above at the clients' discretion (i.e. complaints may be filled either in English or in the language(s) of the home member state",C79="other",C79=""),TRUE,FALSE)</f>
        <v>1</v>
      </c>
      <c r="G79" s="53" t="b">
        <f>IF(AND(C78="No",C79=""),FALSE,TRUE)</f>
        <v>1</v>
      </c>
      <c r="H79" s="55">
        <f>COUNTIF(C79,"")</f>
        <v>1</v>
      </c>
    </row>
    <row r="81" spans="2:9" x14ac:dyDescent="0.25">
      <c r="B81" s="16" t="s">
        <v>88</v>
      </c>
      <c r="H81" s="55">
        <f>SUM(H6:H79)</f>
        <v>37</v>
      </c>
      <c r="I81" s="55">
        <f>SUM(I6:I79)</f>
        <v>28</v>
      </c>
    </row>
    <row r="82" spans="2:9" x14ac:dyDescent="0.25">
      <c r="B82" s="46" t="b">
        <f>IF(H82=65,TRUE,IF(OR(ISBLANK(B6),ISBLANK(B7),ISBLANK(B13),ISBLANK(B23),ISBLANK(B30),ISBLANK(B37),ISBLANK(B44),ISBLANK(C23),ISBLANK(C24),ISBLANK(C25),ISBLANK(C26),ISBLANK(C27),ISBLANK(C28),ISBLANK(C29),ISBLANK(C30),ISBLANK(C31),ISBLANK(C32),ISBLANK(C33),ISBLANK(C34),ISBLANK(C35),ISBLANK(C36),ISBLANK(C37),ISBLANK(C38),ISBLANK(C39),ISBLANK(C40),ISBLANK(C41),ISBLANK(C42),ISBLANK(C43),ISBLANK(C44),ISBLANK(C45),ISBLANK(C46),ISBLANK(C47),ISBLANK(C48),ISBLANK(C49),ISBLANK(C50),ISBLANK(C55),ISBLANK(C56),ISBLANK(C57),ISBLANK(C58),ISBLANK(C59),ISBLANK(C60),ISBLANK(C61),ISBLANK(C64),F3=FALSE,G3=FALSE),FALSE,TRUE))</f>
        <v>1</v>
      </c>
      <c r="H82" s="56">
        <f>H81+I81</f>
        <v>65</v>
      </c>
    </row>
  </sheetData>
  <sheetProtection algorithmName="SHA-512" hashValue="nlabCcYf9Sk3BYE1I6JPD/Hf0Vn0+WdiZouFkVbphepRWaSqMYLnNNdC/vI4zNisPcAySibzId/Vv7IOmiLs2g==" saltValue="3KIAjDtwev+JZaOP4g7Jrg==" spinCount="100000" sheet="1" objects="1" scenarios="1"/>
  <mergeCells count="65">
    <mergeCell ref="A78:B78"/>
    <mergeCell ref="C78:D78"/>
    <mergeCell ref="A79:B79"/>
    <mergeCell ref="C79:D79"/>
    <mergeCell ref="C69:D69"/>
    <mergeCell ref="C70:D70"/>
    <mergeCell ref="C71:D71"/>
    <mergeCell ref="A72:A77"/>
    <mergeCell ref="C72:D72"/>
    <mergeCell ref="C73:D73"/>
    <mergeCell ref="C74:D74"/>
    <mergeCell ref="C75:D75"/>
    <mergeCell ref="C76:D76"/>
    <mergeCell ref="C77:D77"/>
    <mergeCell ref="A65:A71"/>
    <mergeCell ref="C65:D65"/>
    <mergeCell ref="C66:D66"/>
    <mergeCell ref="C67:D67"/>
    <mergeCell ref="C68:D68"/>
    <mergeCell ref="A58:B58"/>
    <mergeCell ref="C58:D58"/>
    <mergeCell ref="A59:B59"/>
    <mergeCell ref="C59:D59"/>
    <mergeCell ref="A60:B60"/>
    <mergeCell ref="C60:D60"/>
    <mergeCell ref="A61:B61"/>
    <mergeCell ref="C61:D61"/>
    <mergeCell ref="A63:D63"/>
    <mergeCell ref="A64:B64"/>
    <mergeCell ref="C64:D64"/>
    <mergeCell ref="A55:B55"/>
    <mergeCell ref="C55:D55"/>
    <mergeCell ref="A56:B56"/>
    <mergeCell ref="C56:D56"/>
    <mergeCell ref="A57:B57"/>
    <mergeCell ref="C57:D57"/>
    <mergeCell ref="A53:B53"/>
    <mergeCell ref="C53:D54"/>
    <mergeCell ref="A54:B54"/>
    <mergeCell ref="A21:D21"/>
    <mergeCell ref="C22:D22"/>
    <mergeCell ref="A23:A29"/>
    <mergeCell ref="B23:B29"/>
    <mergeCell ref="A30:A36"/>
    <mergeCell ref="B30:B36"/>
    <mergeCell ref="A37:A43"/>
    <mergeCell ref="B37:B43"/>
    <mergeCell ref="A44:A50"/>
    <mergeCell ref="B44:B50"/>
    <mergeCell ref="A52:D52"/>
    <mergeCell ref="B13:D13"/>
    <mergeCell ref="A14:A19"/>
    <mergeCell ref="B14:D14"/>
    <mergeCell ref="B15:D15"/>
    <mergeCell ref="B16:D16"/>
    <mergeCell ref="B17:D17"/>
    <mergeCell ref="B18:D18"/>
    <mergeCell ref="B19:D19"/>
    <mergeCell ref="A1:D1"/>
    <mergeCell ref="A12:D12"/>
    <mergeCell ref="B3:D3"/>
    <mergeCell ref="A5:B5"/>
    <mergeCell ref="B6:D6"/>
    <mergeCell ref="B7:D7"/>
    <mergeCell ref="B8:D8"/>
  </mergeCells>
  <conditionalFormatting sqref="B82">
    <cfRule type="cellIs" dxfId="136" priority="1" operator="equal">
      <formula>TRUE</formula>
    </cfRule>
    <cfRule type="cellIs" dxfId="135" priority="2" operator="equal">
      <formula>"TRUE"</formula>
    </cfRule>
    <cfRule type="cellIs" dxfId="134" priority="3" operator="equal">
      <formula>"FALSE"</formula>
    </cfRule>
  </conditionalFormatting>
  <dataValidations count="8">
    <dataValidation type="list" allowBlank="1" showInputMessage="1" showErrorMessage="1" sqref="B23 B44 B37 B30 C55:C61">
      <formula1>"&lt; 50, 50 - 300, 300 - 1000, 1000 - 5000, 5000 - 10000, &gt; 10000"</formula1>
    </dataValidation>
    <dataValidation type="list" allowBlank="1" showInputMessage="1" showErrorMessage="1" sqref="B7:D8 B13:D13 C78">
      <formula1>"Yes, No"</formula1>
    </dataValidation>
    <dataValidation type="list" allowBlank="1" showInputMessage="1" showErrorMessage="1" sqref="B14:D19">
      <formula1>"specific website, specific marketing material, use of the language of a host MS (if different from the one(s) from your home MS), telephone calls, tied agents in the host MS, roadshows"</formula1>
    </dataValidation>
    <dataValidation type="list" allowBlank="1" showInputMessage="1" showErrorMessage="1" sqref="C79">
      <formula1>"English, The language(s) of the home Member State, Any of the two options above at the clients' discretion (i.e. complaints may be filled either in English or in the language(s) of the home member state, other"</formula1>
    </dataValidation>
    <dataValidation type="list" allowBlank="1" showInputMessage="1" showErrorMessage="1" sqref="C23:C50">
      <formula1>"X, N/A"</formula1>
    </dataValidation>
    <dataValidation type="decimal" allowBlank="1" showInputMessage="1" showErrorMessage="1" sqref="B6:D6">
      <formula1>-9999999999999990000</formula1>
      <formula2>9999999999999990000</formula2>
    </dataValidation>
    <dataValidation type="whole" operator="greaterThanOrEqual" allowBlank="1" showInputMessage="1" showErrorMessage="1" sqref="C64:D64">
      <formula1>0</formula1>
    </dataValidation>
    <dataValidation type="whole" allowBlank="1" showInputMessage="1" showErrorMessage="1" sqref="B65:B77">
      <formula1>1</formula1>
      <formula2>3</formula2>
    </dataValidation>
  </dataValidations>
  <pageMargins left="0.7" right="0.7" top="0.75" bottom="0.75" header="0.3" footer="0.3"/>
  <pageSetup paperSize="9" scale="71" fitToHeight="0" orientation="portrait" horizontalDpi="300" verticalDpi="300" r:id="rId1"/>
  <rowBreaks count="1" manualBreakCount="1">
    <brk id="51"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82"/>
  <sheetViews>
    <sheetView zoomScaleNormal="100" zoomScaleSheetLayoutView="100" workbookViewId="0">
      <selection sqref="A1:D1"/>
    </sheetView>
  </sheetViews>
  <sheetFormatPr defaultRowHeight="15" x14ac:dyDescent="0.25"/>
  <cols>
    <col min="1" max="1" width="48.7109375" style="4" customWidth="1"/>
    <col min="2" max="4" width="25.5703125" style="4" customWidth="1"/>
    <col min="5" max="10" width="9.140625" style="53"/>
    <col min="11" max="16384" width="9.140625" style="4"/>
  </cols>
  <sheetData>
    <row r="1" spans="1:8" ht="16.5" thickBot="1" x14ac:dyDescent="0.3">
      <c r="A1" s="58" t="s">
        <v>44</v>
      </c>
      <c r="B1" s="121"/>
      <c r="C1" s="121"/>
      <c r="D1" s="59"/>
    </row>
    <row r="2" spans="1:8" ht="15.75" thickBot="1" x14ac:dyDescent="0.3">
      <c r="A2" s="18"/>
      <c r="B2" s="18"/>
      <c r="C2" s="18"/>
      <c r="D2" s="18"/>
    </row>
    <row r="3" spans="1:8" ht="15.75" thickBot="1" x14ac:dyDescent="0.3">
      <c r="A3" s="19" t="s">
        <v>31</v>
      </c>
      <c r="B3" s="132" t="s">
        <v>61</v>
      </c>
      <c r="C3" s="133"/>
      <c r="D3" s="134"/>
      <c r="F3" s="54" t="b">
        <f>IF(ISNA(MATCH(FALSE,F5:F79,0)),TRUE,FALSE)</f>
        <v>0</v>
      </c>
      <c r="G3" s="54" t="b">
        <f>IF(ISNA(MATCH(FALSE,G5:G79,0)),TRUE,FALSE)</f>
        <v>0</v>
      </c>
    </row>
    <row r="4" spans="1:8" ht="15.75" thickBot="1" x14ac:dyDescent="0.3">
      <c r="A4" s="18"/>
      <c r="B4" s="18"/>
      <c r="C4" s="18"/>
      <c r="D4" s="18"/>
    </row>
    <row r="5" spans="1:8" ht="30" customHeight="1" thickBot="1" x14ac:dyDescent="0.3">
      <c r="A5" s="87" t="s">
        <v>32</v>
      </c>
      <c r="B5" s="88"/>
      <c r="C5" s="20"/>
      <c r="D5" s="21"/>
    </row>
    <row r="6" spans="1:8" ht="51.95" customHeight="1" x14ac:dyDescent="0.25">
      <c r="A6" s="22" t="s">
        <v>52</v>
      </c>
      <c r="B6" s="135"/>
      <c r="C6" s="136"/>
      <c r="D6" s="137"/>
      <c r="F6" s="53" t="b">
        <f>ISNUMBER(B6)</f>
        <v>0</v>
      </c>
      <c r="H6" s="55">
        <f>COUNTIF(B6,"")</f>
        <v>1</v>
      </c>
    </row>
    <row r="7" spans="1:8" ht="51.95" customHeight="1" x14ac:dyDescent="0.25">
      <c r="A7" s="23" t="s">
        <v>54</v>
      </c>
      <c r="B7" s="122"/>
      <c r="C7" s="123"/>
      <c r="D7" s="124"/>
      <c r="F7" s="53" t="b">
        <f>IF(OR(B7="Yes",B7="No"),TRUE,FALSE)</f>
        <v>0</v>
      </c>
      <c r="H7" s="55">
        <f>COUNTIF(B7,"")</f>
        <v>1</v>
      </c>
    </row>
    <row r="8" spans="1:8" ht="79.150000000000006" customHeight="1" thickBot="1" x14ac:dyDescent="0.3">
      <c r="A8" s="24" t="s">
        <v>124</v>
      </c>
      <c r="B8" s="125"/>
      <c r="C8" s="126"/>
      <c r="D8" s="127"/>
      <c r="F8" s="53" t="b">
        <f>IF(OR(B8="Yes",B8="No",B8=""),TRUE,FALSE)</f>
        <v>1</v>
      </c>
      <c r="G8" s="53" t="b">
        <f>IF(AND(B7="Yes",OR(B8="Yes",B8="No")),TRUE,IF(B7="No",TRUE,FALSE))</f>
        <v>0</v>
      </c>
      <c r="H8" s="55">
        <f>COUNTIF(B8,"")</f>
        <v>1</v>
      </c>
    </row>
    <row r="9" spans="1:8" x14ac:dyDescent="0.25">
      <c r="A9" s="25" t="s">
        <v>39</v>
      </c>
      <c r="B9" s="18"/>
      <c r="C9" s="18"/>
      <c r="D9" s="18"/>
    </row>
    <row r="10" spans="1:8" x14ac:dyDescent="0.25">
      <c r="A10" s="26" t="s">
        <v>55</v>
      </c>
      <c r="B10" s="18"/>
      <c r="C10" s="18"/>
      <c r="D10" s="18"/>
    </row>
    <row r="11" spans="1:8" ht="15.75" thickBot="1" x14ac:dyDescent="0.3">
      <c r="A11" s="18"/>
      <c r="B11" s="18"/>
      <c r="C11" s="18"/>
      <c r="D11" s="18"/>
    </row>
    <row r="12" spans="1:8" ht="30" customHeight="1" thickBot="1" x14ac:dyDescent="0.3">
      <c r="A12" s="128" t="s">
        <v>10</v>
      </c>
      <c r="B12" s="129"/>
      <c r="C12" s="130"/>
      <c r="D12" s="131"/>
    </row>
    <row r="13" spans="1:8" ht="85.5" x14ac:dyDescent="0.25">
      <c r="A13" s="37" t="s">
        <v>53</v>
      </c>
      <c r="B13" s="92"/>
      <c r="C13" s="93"/>
      <c r="D13" s="94"/>
      <c r="F13" s="53" t="b">
        <f>IF(OR(B13="Yes",B13="No"),TRUE,FALSE)</f>
        <v>0</v>
      </c>
      <c r="H13" s="55">
        <f>COUNTIF(B13,"")</f>
        <v>1</v>
      </c>
    </row>
    <row r="14" spans="1:8" ht="15" customHeight="1" x14ac:dyDescent="0.25">
      <c r="A14" s="102" t="s">
        <v>125</v>
      </c>
      <c r="B14" s="103"/>
      <c r="C14" s="104"/>
      <c r="D14" s="105"/>
      <c r="F14" s="53" t="b">
        <f>IF(OR(B14="specific website",B14="specific marketing material",B14="use of the language of a host MS (if different from the one(s) from your home MS)",B14="telephone calls",B14="tied agents in the host MS",B14="roadshows",B14=""),TRUE,FALSE)</f>
        <v>1</v>
      </c>
      <c r="H14" s="55">
        <f>COUNTIF(B14,"")</f>
        <v>1</v>
      </c>
    </row>
    <row r="15" spans="1:8" x14ac:dyDescent="0.25">
      <c r="A15" s="102"/>
      <c r="B15" s="103"/>
      <c r="C15" s="104"/>
      <c r="D15" s="105"/>
      <c r="F15" s="53" t="b">
        <f t="shared" ref="F15:F19" si="0">IF(OR(B15="specific website",B15="specific marketing material",B15="use of the language of a host MS (if different from the one(s) from your home MS)",B15="telephone calls",B15="tied agents in the host MS",B15="roadshows",B15=""),TRUE,FALSE)</f>
        <v>1</v>
      </c>
      <c r="H15" s="55">
        <f>COUNTIF(B15,"")</f>
        <v>1</v>
      </c>
    </row>
    <row r="16" spans="1:8" x14ac:dyDescent="0.25">
      <c r="A16" s="102"/>
      <c r="B16" s="103"/>
      <c r="C16" s="104"/>
      <c r="D16" s="105"/>
      <c r="F16" s="53" t="b">
        <f t="shared" si="0"/>
        <v>1</v>
      </c>
      <c r="H16" s="55">
        <f t="shared" ref="H16:H19" si="1">COUNTIF(B16,"")</f>
        <v>1</v>
      </c>
    </row>
    <row r="17" spans="1:9" x14ac:dyDescent="0.25">
      <c r="A17" s="102"/>
      <c r="B17" s="103"/>
      <c r="C17" s="104"/>
      <c r="D17" s="105"/>
      <c r="F17" s="53" t="b">
        <f t="shared" si="0"/>
        <v>1</v>
      </c>
      <c r="H17" s="55">
        <f t="shared" si="1"/>
        <v>1</v>
      </c>
    </row>
    <row r="18" spans="1:9" x14ac:dyDescent="0.25">
      <c r="A18" s="102"/>
      <c r="B18" s="103"/>
      <c r="C18" s="104"/>
      <c r="D18" s="105"/>
      <c r="F18" s="53" t="b">
        <f t="shared" si="0"/>
        <v>1</v>
      </c>
      <c r="H18" s="55">
        <f t="shared" si="1"/>
        <v>1</v>
      </c>
    </row>
    <row r="19" spans="1:9" ht="15.75" thickBot="1" x14ac:dyDescent="0.3">
      <c r="A19" s="69"/>
      <c r="B19" s="95"/>
      <c r="C19" s="96"/>
      <c r="D19" s="97"/>
      <c r="F19" s="53" t="b">
        <f t="shared" si="0"/>
        <v>1</v>
      </c>
      <c r="G19" s="53" t="b">
        <f>IF(AND(B13="Yes",B14="",B15="",B16="",B17="",B18="",B19=""),FALSE,TRUE)</f>
        <v>1</v>
      </c>
      <c r="H19" s="55">
        <f t="shared" si="1"/>
        <v>1</v>
      </c>
    </row>
    <row r="20" spans="1:9" ht="15.75" thickBot="1" x14ac:dyDescent="0.3">
      <c r="A20" s="18"/>
      <c r="B20" s="18"/>
      <c r="C20" s="18"/>
      <c r="D20" s="18"/>
    </row>
    <row r="21" spans="1:9" ht="27" customHeight="1" thickBot="1" x14ac:dyDescent="0.3">
      <c r="A21" s="87" t="s">
        <v>33</v>
      </c>
      <c r="B21" s="88"/>
      <c r="C21" s="89"/>
      <c r="D21" s="90"/>
    </row>
    <row r="22" spans="1:9" ht="27" customHeight="1" thickBot="1" x14ac:dyDescent="0.3">
      <c r="A22" s="28" t="s">
        <v>34</v>
      </c>
      <c r="B22" s="29" t="s">
        <v>45</v>
      </c>
      <c r="C22" s="99" t="s">
        <v>11</v>
      </c>
      <c r="D22" s="100"/>
    </row>
    <row r="23" spans="1:9" x14ac:dyDescent="0.25">
      <c r="A23" s="91" t="s">
        <v>12</v>
      </c>
      <c r="B23" s="101"/>
      <c r="C23" s="38"/>
      <c r="D23" s="30" t="s">
        <v>13</v>
      </c>
      <c r="F23" s="53" t="b">
        <f>IF(OR(B23="&lt; 50",B23="50 - 300",B23="300 - 1000",B23="1000 - 5000",B23="5000 - 10000",B23="&gt; 10000"),TRUE,FALSE)</f>
        <v>0</v>
      </c>
      <c r="G23" s="53" t="b">
        <f>IF(OR(C23="X",C23="N/A"),TRUE,FALSE)</f>
        <v>0</v>
      </c>
      <c r="H23" s="55">
        <f>COUNTIF(B23,"")</f>
        <v>1</v>
      </c>
      <c r="I23" s="55">
        <f>COUNTIF(C23,"")</f>
        <v>1</v>
      </c>
    </row>
    <row r="24" spans="1:9" x14ac:dyDescent="0.25">
      <c r="A24" s="86"/>
      <c r="B24" s="98"/>
      <c r="C24" s="39"/>
      <c r="D24" s="36" t="s">
        <v>14</v>
      </c>
      <c r="G24" s="53" t="b">
        <f t="shared" ref="G24:G50" si="2">IF(OR(C24="X",C24="N/A"),TRUE,FALSE)</f>
        <v>0</v>
      </c>
      <c r="I24" s="55">
        <f t="shared" ref="I24:I50" si="3">COUNTIF(C24,"")</f>
        <v>1</v>
      </c>
    </row>
    <row r="25" spans="1:9" x14ac:dyDescent="0.25">
      <c r="A25" s="86"/>
      <c r="B25" s="98"/>
      <c r="C25" s="39"/>
      <c r="D25" s="36" t="s">
        <v>15</v>
      </c>
      <c r="G25" s="53" t="b">
        <f t="shared" si="2"/>
        <v>0</v>
      </c>
      <c r="I25" s="55">
        <f t="shared" si="3"/>
        <v>1</v>
      </c>
    </row>
    <row r="26" spans="1:9" ht="14.25" customHeight="1" x14ac:dyDescent="0.25">
      <c r="A26" s="86"/>
      <c r="B26" s="98"/>
      <c r="C26" s="39"/>
      <c r="D26" s="36" t="s">
        <v>19</v>
      </c>
      <c r="G26" s="53" t="b">
        <f t="shared" si="2"/>
        <v>0</v>
      </c>
      <c r="I26" s="55">
        <f t="shared" si="3"/>
        <v>1</v>
      </c>
    </row>
    <row r="27" spans="1:9" x14ac:dyDescent="0.25">
      <c r="A27" s="86"/>
      <c r="B27" s="98"/>
      <c r="C27" s="39"/>
      <c r="D27" s="36" t="s">
        <v>16</v>
      </c>
      <c r="G27" s="53" t="b">
        <f t="shared" si="2"/>
        <v>0</v>
      </c>
      <c r="I27" s="55">
        <f>COUNTIF(C27,"")</f>
        <v>1</v>
      </c>
    </row>
    <row r="28" spans="1:9" x14ac:dyDescent="0.25">
      <c r="A28" s="86"/>
      <c r="B28" s="98"/>
      <c r="C28" s="39"/>
      <c r="D28" s="36" t="s">
        <v>17</v>
      </c>
      <c r="G28" s="53" t="b">
        <f t="shared" si="2"/>
        <v>0</v>
      </c>
      <c r="I28" s="55">
        <f t="shared" si="3"/>
        <v>1</v>
      </c>
    </row>
    <row r="29" spans="1:9" x14ac:dyDescent="0.25">
      <c r="A29" s="86"/>
      <c r="B29" s="98"/>
      <c r="C29" s="39"/>
      <c r="D29" s="36" t="s">
        <v>18</v>
      </c>
      <c r="G29" s="53" t="b">
        <f t="shared" si="2"/>
        <v>0</v>
      </c>
      <c r="I29" s="55">
        <f t="shared" si="3"/>
        <v>1</v>
      </c>
    </row>
    <row r="30" spans="1:9" x14ac:dyDescent="0.25">
      <c r="A30" s="85" t="s">
        <v>9</v>
      </c>
      <c r="B30" s="98"/>
      <c r="C30" s="39"/>
      <c r="D30" s="36" t="s">
        <v>13</v>
      </c>
      <c r="F30" s="53" t="b">
        <f>IF(OR(B30="&lt; 50",B30="50 - 300",B30="300 - 1000",B30="1000 - 5000",B30="5000 - 10000",B30="&gt; 10000"),TRUE,FALSE)</f>
        <v>0</v>
      </c>
      <c r="G30" s="53" t="b">
        <f t="shared" si="2"/>
        <v>0</v>
      </c>
      <c r="H30" s="55">
        <f>COUNTIF(B30,"")</f>
        <v>1</v>
      </c>
      <c r="I30" s="55">
        <f t="shared" si="3"/>
        <v>1</v>
      </c>
    </row>
    <row r="31" spans="1:9" x14ac:dyDescent="0.25">
      <c r="A31" s="86"/>
      <c r="B31" s="98"/>
      <c r="C31" s="39"/>
      <c r="D31" s="36" t="s">
        <v>14</v>
      </c>
      <c r="G31" s="53" t="b">
        <f t="shared" si="2"/>
        <v>0</v>
      </c>
      <c r="I31" s="55">
        <f t="shared" si="3"/>
        <v>1</v>
      </c>
    </row>
    <row r="32" spans="1:9" x14ac:dyDescent="0.25">
      <c r="A32" s="86"/>
      <c r="B32" s="98"/>
      <c r="C32" s="39"/>
      <c r="D32" s="36" t="s">
        <v>15</v>
      </c>
      <c r="G32" s="53" t="b">
        <f t="shared" si="2"/>
        <v>0</v>
      </c>
      <c r="I32" s="55">
        <f t="shared" si="3"/>
        <v>1</v>
      </c>
    </row>
    <row r="33" spans="1:9" ht="14.25" customHeight="1" x14ac:dyDescent="0.25">
      <c r="A33" s="86"/>
      <c r="B33" s="98"/>
      <c r="C33" s="39"/>
      <c r="D33" s="36" t="s">
        <v>19</v>
      </c>
      <c r="G33" s="53" t="b">
        <f t="shared" si="2"/>
        <v>0</v>
      </c>
      <c r="I33" s="55">
        <f t="shared" si="3"/>
        <v>1</v>
      </c>
    </row>
    <row r="34" spans="1:9" x14ac:dyDescent="0.25">
      <c r="A34" s="86"/>
      <c r="B34" s="98"/>
      <c r="C34" s="39"/>
      <c r="D34" s="36" t="s">
        <v>16</v>
      </c>
      <c r="G34" s="53" t="b">
        <f t="shared" si="2"/>
        <v>0</v>
      </c>
      <c r="I34" s="55">
        <f t="shared" si="3"/>
        <v>1</v>
      </c>
    </row>
    <row r="35" spans="1:9" x14ac:dyDescent="0.25">
      <c r="A35" s="86"/>
      <c r="B35" s="98"/>
      <c r="C35" s="39"/>
      <c r="D35" s="36" t="s">
        <v>17</v>
      </c>
      <c r="G35" s="53" t="b">
        <f t="shared" si="2"/>
        <v>0</v>
      </c>
      <c r="I35" s="55">
        <f>COUNTIF(C35,"")</f>
        <v>1</v>
      </c>
    </row>
    <row r="36" spans="1:9" x14ac:dyDescent="0.25">
      <c r="A36" s="86"/>
      <c r="B36" s="98"/>
      <c r="C36" s="39"/>
      <c r="D36" s="36" t="s">
        <v>18</v>
      </c>
      <c r="G36" s="53" t="b">
        <f t="shared" si="2"/>
        <v>0</v>
      </c>
      <c r="I36" s="55">
        <f t="shared" si="3"/>
        <v>1</v>
      </c>
    </row>
    <row r="37" spans="1:9" x14ac:dyDescent="0.25">
      <c r="A37" s="85" t="s">
        <v>8</v>
      </c>
      <c r="B37" s="98"/>
      <c r="C37" s="39"/>
      <c r="D37" s="36" t="s">
        <v>13</v>
      </c>
      <c r="F37" s="53" t="b">
        <f>IF(OR(B37="&lt; 50",B37="50 - 300",B37="300 - 1000",B37="1000 - 5000",B37="5000 - 10000",B37="&gt; 10000"),TRUE,FALSE)</f>
        <v>0</v>
      </c>
      <c r="G37" s="53" t="b">
        <f t="shared" si="2"/>
        <v>0</v>
      </c>
      <c r="H37" s="55">
        <f>COUNTIF(B37,"")</f>
        <v>1</v>
      </c>
      <c r="I37" s="55">
        <f t="shared" si="3"/>
        <v>1</v>
      </c>
    </row>
    <row r="38" spans="1:9" x14ac:dyDescent="0.25">
      <c r="A38" s="86"/>
      <c r="B38" s="98"/>
      <c r="C38" s="39"/>
      <c r="D38" s="36" t="s">
        <v>14</v>
      </c>
      <c r="G38" s="53" t="b">
        <f t="shared" si="2"/>
        <v>0</v>
      </c>
      <c r="I38" s="55">
        <f t="shared" si="3"/>
        <v>1</v>
      </c>
    </row>
    <row r="39" spans="1:9" x14ac:dyDescent="0.25">
      <c r="A39" s="86"/>
      <c r="B39" s="98"/>
      <c r="C39" s="39"/>
      <c r="D39" s="36" t="s">
        <v>15</v>
      </c>
      <c r="G39" s="53" t="b">
        <f t="shared" si="2"/>
        <v>0</v>
      </c>
      <c r="I39" s="55">
        <f t="shared" si="3"/>
        <v>1</v>
      </c>
    </row>
    <row r="40" spans="1:9" ht="14.25" customHeight="1" x14ac:dyDescent="0.25">
      <c r="A40" s="86"/>
      <c r="B40" s="98"/>
      <c r="C40" s="39"/>
      <c r="D40" s="36" t="s">
        <v>19</v>
      </c>
      <c r="G40" s="53" t="b">
        <f t="shared" si="2"/>
        <v>0</v>
      </c>
      <c r="I40" s="55">
        <f t="shared" si="3"/>
        <v>1</v>
      </c>
    </row>
    <row r="41" spans="1:9" x14ac:dyDescent="0.25">
      <c r="A41" s="86"/>
      <c r="B41" s="98"/>
      <c r="C41" s="39"/>
      <c r="D41" s="36" t="s">
        <v>16</v>
      </c>
      <c r="G41" s="53" t="b">
        <f t="shared" si="2"/>
        <v>0</v>
      </c>
      <c r="I41" s="55">
        <f>COUNTIF(C41,"")</f>
        <v>1</v>
      </c>
    </row>
    <row r="42" spans="1:9" x14ac:dyDescent="0.25">
      <c r="A42" s="86"/>
      <c r="B42" s="98"/>
      <c r="C42" s="39"/>
      <c r="D42" s="36" t="s">
        <v>17</v>
      </c>
      <c r="G42" s="53" t="b">
        <f t="shared" si="2"/>
        <v>0</v>
      </c>
      <c r="I42" s="55">
        <f t="shared" si="3"/>
        <v>1</v>
      </c>
    </row>
    <row r="43" spans="1:9" x14ac:dyDescent="0.25">
      <c r="A43" s="86"/>
      <c r="B43" s="98"/>
      <c r="C43" s="39"/>
      <c r="D43" s="36" t="s">
        <v>18</v>
      </c>
      <c r="G43" s="53" t="b">
        <f t="shared" si="2"/>
        <v>0</v>
      </c>
      <c r="I43" s="55">
        <f t="shared" si="3"/>
        <v>1</v>
      </c>
    </row>
    <row r="44" spans="1:9" x14ac:dyDescent="0.25">
      <c r="A44" s="85" t="s">
        <v>20</v>
      </c>
      <c r="B44" s="98"/>
      <c r="C44" s="39"/>
      <c r="D44" s="36" t="s">
        <v>13</v>
      </c>
      <c r="F44" s="53" t="b">
        <f>IF(OR(B44="&lt; 50",B44="50 - 300",B44="300 - 1000",B44="1000 - 5000",B44="5000 - 10000",B44="&gt; 10000"),TRUE,FALSE)</f>
        <v>0</v>
      </c>
      <c r="G44" s="53" t="b">
        <f t="shared" si="2"/>
        <v>0</v>
      </c>
      <c r="H44" s="55">
        <f>COUNTIF(B44,"")</f>
        <v>1</v>
      </c>
      <c r="I44" s="55">
        <f t="shared" si="3"/>
        <v>1</v>
      </c>
    </row>
    <row r="45" spans="1:9" x14ac:dyDescent="0.25">
      <c r="A45" s="86"/>
      <c r="B45" s="98"/>
      <c r="C45" s="39"/>
      <c r="D45" s="36" t="s">
        <v>14</v>
      </c>
      <c r="G45" s="53" t="b">
        <f t="shared" si="2"/>
        <v>0</v>
      </c>
      <c r="I45" s="55">
        <f t="shared" si="3"/>
        <v>1</v>
      </c>
    </row>
    <row r="46" spans="1:9" x14ac:dyDescent="0.25">
      <c r="A46" s="86"/>
      <c r="B46" s="98"/>
      <c r="C46" s="39"/>
      <c r="D46" s="36" t="s">
        <v>15</v>
      </c>
      <c r="G46" s="53" t="b">
        <f t="shared" si="2"/>
        <v>0</v>
      </c>
      <c r="I46" s="55">
        <f t="shared" si="3"/>
        <v>1</v>
      </c>
    </row>
    <row r="47" spans="1:9" ht="14.25" customHeight="1" x14ac:dyDescent="0.25">
      <c r="A47" s="86"/>
      <c r="B47" s="98"/>
      <c r="C47" s="39"/>
      <c r="D47" s="36" t="s">
        <v>19</v>
      </c>
      <c r="G47" s="53" t="b">
        <f t="shared" si="2"/>
        <v>0</v>
      </c>
      <c r="I47" s="55">
        <f t="shared" si="3"/>
        <v>1</v>
      </c>
    </row>
    <row r="48" spans="1:9" x14ac:dyDescent="0.25">
      <c r="A48" s="86"/>
      <c r="B48" s="98"/>
      <c r="C48" s="39"/>
      <c r="D48" s="36" t="s">
        <v>16</v>
      </c>
      <c r="G48" s="53" t="b">
        <f t="shared" si="2"/>
        <v>0</v>
      </c>
      <c r="I48" s="55">
        <f t="shared" si="3"/>
        <v>1</v>
      </c>
    </row>
    <row r="49" spans="1:9" x14ac:dyDescent="0.25">
      <c r="A49" s="86"/>
      <c r="B49" s="98"/>
      <c r="C49" s="39"/>
      <c r="D49" s="36" t="s">
        <v>17</v>
      </c>
      <c r="G49" s="53" t="b">
        <f t="shared" si="2"/>
        <v>0</v>
      </c>
      <c r="I49" s="55">
        <f t="shared" si="3"/>
        <v>1</v>
      </c>
    </row>
    <row r="50" spans="1:9" ht="15.75" thickBot="1" x14ac:dyDescent="0.3">
      <c r="A50" s="106"/>
      <c r="B50" s="77"/>
      <c r="C50" s="40"/>
      <c r="D50" s="32" t="s">
        <v>18</v>
      </c>
      <c r="G50" s="53" t="b">
        <f t="shared" si="2"/>
        <v>0</v>
      </c>
      <c r="I50" s="55">
        <f t="shared" si="3"/>
        <v>1</v>
      </c>
    </row>
    <row r="51" spans="1:9" ht="15.75" thickBot="1" x14ac:dyDescent="0.3">
      <c r="A51" s="33"/>
      <c r="B51" s="33"/>
      <c r="C51" s="18"/>
      <c r="D51" s="18"/>
    </row>
    <row r="52" spans="1:9" ht="27.75" customHeight="1" thickBot="1" x14ac:dyDescent="0.3">
      <c r="A52" s="109" t="s">
        <v>35</v>
      </c>
      <c r="B52" s="110"/>
      <c r="C52" s="110"/>
      <c r="D52" s="111"/>
    </row>
    <row r="53" spans="1:9" x14ac:dyDescent="0.25">
      <c r="A53" s="71" t="s">
        <v>36</v>
      </c>
      <c r="B53" s="72"/>
      <c r="C53" s="117" t="s">
        <v>46</v>
      </c>
      <c r="D53" s="118"/>
    </row>
    <row r="54" spans="1:9" ht="15.75" thickBot="1" x14ac:dyDescent="0.3">
      <c r="A54" s="73" t="s">
        <v>37</v>
      </c>
      <c r="B54" s="74"/>
      <c r="C54" s="119"/>
      <c r="D54" s="120"/>
    </row>
    <row r="55" spans="1:9" x14ac:dyDescent="0.25">
      <c r="A55" s="79" t="s">
        <v>21</v>
      </c>
      <c r="B55" s="80"/>
      <c r="C55" s="115"/>
      <c r="D55" s="116"/>
      <c r="F55" s="53" t="b">
        <f>IF(OR(C55="&lt; 50",C55="50 - 300",C55="300 - 1000",C55="1000 - 5000",C55="5000 - 10000",C55="&gt; 10000"),TRUE,FALSE)</f>
        <v>0</v>
      </c>
      <c r="H55" s="55">
        <f>COUNTIF(C55,"")</f>
        <v>1</v>
      </c>
    </row>
    <row r="56" spans="1:9" x14ac:dyDescent="0.25">
      <c r="A56" s="83" t="s">
        <v>22</v>
      </c>
      <c r="B56" s="84"/>
      <c r="C56" s="98"/>
      <c r="D56" s="112"/>
      <c r="F56" s="53" t="b">
        <f t="shared" ref="F56:F61" si="4">IF(OR(C56="&lt; 50",C56="50 - 300",C56="300 - 1000",C56="1000 - 5000",C56="5000 - 10000",C56="&gt; 10000"),TRUE,FALSE)</f>
        <v>0</v>
      </c>
      <c r="H56" s="55">
        <f t="shared" ref="H56:H60" si="5">COUNTIF(C56,"")</f>
        <v>1</v>
      </c>
    </row>
    <row r="57" spans="1:9" x14ac:dyDescent="0.25">
      <c r="A57" s="83" t="s">
        <v>23</v>
      </c>
      <c r="B57" s="84"/>
      <c r="C57" s="98"/>
      <c r="D57" s="112"/>
      <c r="F57" s="53" t="b">
        <f t="shared" si="4"/>
        <v>0</v>
      </c>
      <c r="H57" s="55">
        <f t="shared" si="5"/>
        <v>1</v>
      </c>
    </row>
    <row r="58" spans="1:9" x14ac:dyDescent="0.25">
      <c r="A58" s="83" t="s">
        <v>24</v>
      </c>
      <c r="B58" s="84"/>
      <c r="C58" s="98"/>
      <c r="D58" s="112"/>
      <c r="F58" s="53" t="b">
        <f t="shared" si="4"/>
        <v>0</v>
      </c>
      <c r="H58" s="55">
        <f t="shared" si="5"/>
        <v>1</v>
      </c>
    </row>
    <row r="59" spans="1:9" x14ac:dyDescent="0.25">
      <c r="A59" s="83" t="s">
        <v>25</v>
      </c>
      <c r="B59" s="84"/>
      <c r="C59" s="98"/>
      <c r="D59" s="112"/>
      <c r="F59" s="53" t="b">
        <f t="shared" si="4"/>
        <v>0</v>
      </c>
      <c r="H59" s="55">
        <f t="shared" si="5"/>
        <v>1</v>
      </c>
    </row>
    <row r="60" spans="1:9" x14ac:dyDescent="0.25">
      <c r="A60" s="83" t="s">
        <v>26</v>
      </c>
      <c r="B60" s="84"/>
      <c r="C60" s="98"/>
      <c r="D60" s="112"/>
      <c r="F60" s="53" t="b">
        <f t="shared" si="4"/>
        <v>0</v>
      </c>
      <c r="H60" s="55">
        <f t="shared" si="5"/>
        <v>1</v>
      </c>
    </row>
    <row r="61" spans="1:9" ht="15.75" thickBot="1" x14ac:dyDescent="0.3">
      <c r="A61" s="81" t="s">
        <v>27</v>
      </c>
      <c r="B61" s="82"/>
      <c r="C61" s="77"/>
      <c r="D61" s="78"/>
      <c r="F61" s="53" t="b">
        <f t="shared" si="4"/>
        <v>0</v>
      </c>
      <c r="H61" s="55">
        <f>COUNTIF(C61,"")</f>
        <v>1</v>
      </c>
    </row>
    <row r="62" spans="1:9" ht="15.75" thickBot="1" x14ac:dyDescent="0.3">
      <c r="A62" s="34"/>
      <c r="B62" s="34"/>
      <c r="C62" s="18"/>
      <c r="D62" s="18"/>
    </row>
    <row r="63" spans="1:9" ht="28.15" customHeight="1" thickBot="1" x14ac:dyDescent="0.3">
      <c r="A63" s="64" t="s">
        <v>38</v>
      </c>
      <c r="B63" s="65"/>
      <c r="C63" s="65"/>
      <c r="D63" s="66"/>
    </row>
    <row r="64" spans="1:9" ht="50.1" customHeight="1" x14ac:dyDescent="0.25">
      <c r="A64" s="107" t="s">
        <v>126</v>
      </c>
      <c r="B64" s="108"/>
      <c r="C64" s="75"/>
      <c r="D64" s="76"/>
      <c r="F64" s="53" t="b">
        <f>ISNUMBER(C64)</f>
        <v>0</v>
      </c>
      <c r="G64" s="53" t="b">
        <f>IF(AND(C64&gt;0,OR(B65=1,B66=1,B67=1,B68=1,B69=1,B70=1,B71=1),OR(B72=1,B73=1,B74=1,B75=1,B76=1,B77=1),OR(C78="Yes",C78="No")),TRUE,IF(C64=0,TRUE,FALSE))</f>
        <v>1</v>
      </c>
      <c r="H64" s="55">
        <f>COUNTIF(C64,"")</f>
        <v>1</v>
      </c>
    </row>
    <row r="65" spans="1:8" ht="14.25" customHeight="1" x14ac:dyDescent="0.25">
      <c r="A65" s="102" t="s">
        <v>41</v>
      </c>
      <c r="B65" s="35"/>
      <c r="C65" s="67" t="s">
        <v>13</v>
      </c>
      <c r="D65" s="68"/>
      <c r="F65" s="53" t="b">
        <f>IF(OR(B65="", B65=1,B65=2,B65=3),TRUE,FALSE)</f>
        <v>1</v>
      </c>
      <c r="H65" s="55">
        <f>COUNTIF(B65,"")</f>
        <v>1</v>
      </c>
    </row>
    <row r="66" spans="1:8" x14ac:dyDescent="0.25">
      <c r="A66" s="102"/>
      <c r="B66" s="35"/>
      <c r="C66" s="67" t="s">
        <v>14</v>
      </c>
      <c r="D66" s="68"/>
      <c r="F66" s="53" t="b">
        <f>IF(OR(B66="", B66=1,B66=2,B66=3),TRUE,FALSE)</f>
        <v>1</v>
      </c>
      <c r="H66" s="55">
        <f t="shared" ref="H66:H77" si="6">COUNTIF(B66,"")</f>
        <v>1</v>
      </c>
    </row>
    <row r="67" spans="1:8" x14ac:dyDescent="0.25">
      <c r="A67" s="102"/>
      <c r="B67" s="35"/>
      <c r="C67" s="67" t="s">
        <v>15</v>
      </c>
      <c r="D67" s="68"/>
      <c r="F67" s="53" t="b">
        <f t="shared" ref="F67:F77" si="7">IF(OR(B67="", B67=1,B67=2,B67=3),TRUE,FALSE)</f>
        <v>1</v>
      </c>
      <c r="H67" s="55">
        <f>COUNTIF(B67,"")</f>
        <v>1</v>
      </c>
    </row>
    <row r="68" spans="1:8" x14ac:dyDescent="0.25">
      <c r="A68" s="102"/>
      <c r="B68" s="35"/>
      <c r="C68" s="67" t="s">
        <v>19</v>
      </c>
      <c r="D68" s="68"/>
      <c r="F68" s="53" t="b">
        <f t="shared" si="7"/>
        <v>1</v>
      </c>
      <c r="H68" s="55">
        <f t="shared" si="6"/>
        <v>1</v>
      </c>
    </row>
    <row r="69" spans="1:8" x14ac:dyDescent="0.25">
      <c r="A69" s="102"/>
      <c r="B69" s="35"/>
      <c r="C69" s="67" t="s">
        <v>16</v>
      </c>
      <c r="D69" s="68"/>
      <c r="F69" s="53" t="b">
        <f t="shared" si="7"/>
        <v>1</v>
      </c>
      <c r="H69" s="55">
        <f t="shared" si="6"/>
        <v>1</v>
      </c>
    </row>
    <row r="70" spans="1:8" x14ac:dyDescent="0.25">
      <c r="A70" s="102"/>
      <c r="B70" s="35"/>
      <c r="C70" s="67" t="s">
        <v>17</v>
      </c>
      <c r="D70" s="68"/>
      <c r="F70" s="53" t="b">
        <f t="shared" si="7"/>
        <v>1</v>
      </c>
      <c r="H70" s="55">
        <f t="shared" si="6"/>
        <v>1</v>
      </c>
    </row>
    <row r="71" spans="1:8" x14ac:dyDescent="0.25">
      <c r="A71" s="102"/>
      <c r="B71" s="35"/>
      <c r="C71" s="67" t="s">
        <v>18</v>
      </c>
      <c r="D71" s="68"/>
      <c r="F71" s="53" t="b">
        <f t="shared" si="7"/>
        <v>1</v>
      </c>
      <c r="H71" s="55">
        <f t="shared" si="6"/>
        <v>1</v>
      </c>
    </row>
    <row r="72" spans="1:8" ht="27" customHeight="1" x14ac:dyDescent="0.25">
      <c r="A72" s="102" t="s">
        <v>42</v>
      </c>
      <c r="B72" s="35"/>
      <c r="C72" s="67" t="s">
        <v>47</v>
      </c>
      <c r="D72" s="68"/>
      <c r="F72" s="53" t="b">
        <f t="shared" si="7"/>
        <v>1</v>
      </c>
      <c r="H72" s="55">
        <f t="shared" si="6"/>
        <v>1</v>
      </c>
    </row>
    <row r="73" spans="1:8" ht="40.5" customHeight="1" x14ac:dyDescent="0.25">
      <c r="A73" s="102"/>
      <c r="B73" s="35"/>
      <c r="C73" s="67" t="s">
        <v>48</v>
      </c>
      <c r="D73" s="68"/>
      <c r="F73" s="53" t="b">
        <f t="shared" si="7"/>
        <v>1</v>
      </c>
      <c r="H73" s="55">
        <f t="shared" si="6"/>
        <v>1</v>
      </c>
    </row>
    <row r="74" spans="1:8" ht="27" customHeight="1" x14ac:dyDescent="0.25">
      <c r="A74" s="102"/>
      <c r="B74" s="35"/>
      <c r="C74" s="67" t="s">
        <v>49</v>
      </c>
      <c r="D74" s="68"/>
      <c r="F74" s="53" t="b">
        <f t="shared" si="7"/>
        <v>1</v>
      </c>
      <c r="H74" s="55">
        <f t="shared" si="6"/>
        <v>1</v>
      </c>
    </row>
    <row r="75" spans="1:8" ht="54" customHeight="1" x14ac:dyDescent="0.25">
      <c r="A75" s="102"/>
      <c r="B75" s="35"/>
      <c r="C75" s="67" t="s">
        <v>50</v>
      </c>
      <c r="D75" s="68"/>
      <c r="F75" s="53" t="b">
        <f t="shared" si="7"/>
        <v>1</v>
      </c>
      <c r="H75" s="55">
        <f t="shared" si="6"/>
        <v>1</v>
      </c>
    </row>
    <row r="76" spans="1:8" ht="40.5" customHeight="1" x14ac:dyDescent="0.25">
      <c r="A76" s="102"/>
      <c r="B76" s="35"/>
      <c r="C76" s="67" t="s">
        <v>56</v>
      </c>
      <c r="D76" s="68"/>
      <c r="F76" s="53" t="b">
        <f t="shared" si="7"/>
        <v>1</v>
      </c>
      <c r="H76" s="55">
        <f t="shared" si="6"/>
        <v>1</v>
      </c>
    </row>
    <row r="77" spans="1:8" x14ac:dyDescent="0.25">
      <c r="A77" s="102"/>
      <c r="B77" s="35"/>
      <c r="C77" s="67" t="s">
        <v>51</v>
      </c>
      <c r="D77" s="68"/>
      <c r="F77" s="53" t="b">
        <f t="shared" si="7"/>
        <v>1</v>
      </c>
      <c r="H77" s="55">
        <f t="shared" si="6"/>
        <v>1</v>
      </c>
    </row>
    <row r="78" spans="1:8" ht="49.9" customHeight="1" x14ac:dyDescent="0.25">
      <c r="A78" s="102" t="s">
        <v>43</v>
      </c>
      <c r="B78" s="67"/>
      <c r="C78" s="113"/>
      <c r="D78" s="114"/>
      <c r="F78" s="53" t="b">
        <f>IF(OR(C78="Yes",C78="No",C78=""),TRUE,FALSE)</f>
        <v>1</v>
      </c>
      <c r="H78" s="55">
        <f>COUNTIF(C78,"")</f>
        <v>1</v>
      </c>
    </row>
    <row r="79" spans="1:8" ht="49.9" customHeight="1" thickBot="1" x14ac:dyDescent="0.3">
      <c r="A79" s="69" t="s">
        <v>127</v>
      </c>
      <c r="B79" s="70"/>
      <c r="C79" s="62"/>
      <c r="D79" s="63"/>
      <c r="F79" s="53" t="b">
        <f>IF(OR(C79="English",C79="The language(s) of the home Member State",C79="Any of the two options above at the clients' discretion (i.e. complaints may be filled either in English or in the language(s) of the home member state",C79="other",C79=""),TRUE,FALSE)</f>
        <v>1</v>
      </c>
      <c r="G79" s="53" t="b">
        <f>IF(AND(C78="No",C79=""),FALSE,TRUE)</f>
        <v>1</v>
      </c>
      <c r="H79" s="55">
        <f>COUNTIF(C79,"")</f>
        <v>1</v>
      </c>
    </row>
    <row r="81" spans="2:9" x14ac:dyDescent="0.25">
      <c r="B81" s="16" t="s">
        <v>88</v>
      </c>
      <c r="H81" s="55">
        <f>SUM(H6:H79)</f>
        <v>37</v>
      </c>
      <c r="I81" s="55">
        <f>SUM(I6:I79)</f>
        <v>28</v>
      </c>
    </row>
    <row r="82" spans="2:9" x14ac:dyDescent="0.25">
      <c r="B82" s="46" t="b">
        <f>IF(H82=65,TRUE,IF(OR(ISBLANK(B6),ISBLANK(B7),ISBLANK(B13),ISBLANK(B23),ISBLANK(B30),ISBLANK(B37),ISBLANK(B44),ISBLANK(C23),ISBLANK(C24),ISBLANK(C25),ISBLANK(C26),ISBLANK(C27),ISBLANK(C28),ISBLANK(C29),ISBLANK(C30),ISBLANK(C31),ISBLANK(C32),ISBLANK(C33),ISBLANK(C34),ISBLANK(C35),ISBLANK(C36),ISBLANK(C37),ISBLANK(C38),ISBLANK(C39),ISBLANK(C40),ISBLANK(C41),ISBLANK(C42),ISBLANK(C43),ISBLANK(C44),ISBLANK(C45),ISBLANK(C46),ISBLANK(C47),ISBLANK(C48),ISBLANK(C49),ISBLANK(C50),ISBLANK(C55),ISBLANK(C56),ISBLANK(C57),ISBLANK(C58),ISBLANK(C59),ISBLANK(C60),ISBLANK(C61),ISBLANK(C64),F3=FALSE,G3=FALSE),FALSE,TRUE))</f>
        <v>1</v>
      </c>
      <c r="H82" s="56">
        <f>H81+I81</f>
        <v>65</v>
      </c>
    </row>
  </sheetData>
  <sheetProtection algorithmName="SHA-512" hashValue="KOdUnQ1JVjhsmaMLICFDm9KugEzZicB1qPOudYM1RSylTluLOdXn6rOGo45zIMv89rohVfaibo0Q0oJgdO3lmA==" saltValue="RNHB7JY5IDBxjv7NBeXtQQ==" spinCount="100000" sheet="1" objects="1" scenarios="1"/>
  <mergeCells count="65">
    <mergeCell ref="A78:B78"/>
    <mergeCell ref="C78:D78"/>
    <mergeCell ref="A79:B79"/>
    <mergeCell ref="C79:D79"/>
    <mergeCell ref="C69:D69"/>
    <mergeCell ref="C70:D70"/>
    <mergeCell ref="C71:D71"/>
    <mergeCell ref="A72:A77"/>
    <mergeCell ref="C72:D72"/>
    <mergeCell ref="C73:D73"/>
    <mergeCell ref="C74:D74"/>
    <mergeCell ref="C75:D75"/>
    <mergeCell ref="C76:D76"/>
    <mergeCell ref="C77:D77"/>
    <mergeCell ref="A65:A71"/>
    <mergeCell ref="C65:D65"/>
    <mergeCell ref="C66:D66"/>
    <mergeCell ref="C67:D67"/>
    <mergeCell ref="C68:D68"/>
    <mergeCell ref="A58:B58"/>
    <mergeCell ref="C58:D58"/>
    <mergeCell ref="A59:B59"/>
    <mergeCell ref="C59:D59"/>
    <mergeCell ref="A60:B60"/>
    <mergeCell ref="C60:D60"/>
    <mergeCell ref="A61:B61"/>
    <mergeCell ref="C61:D61"/>
    <mergeCell ref="A63:D63"/>
    <mergeCell ref="A64:B64"/>
    <mergeCell ref="C64:D64"/>
    <mergeCell ref="A55:B55"/>
    <mergeCell ref="C55:D55"/>
    <mergeCell ref="A56:B56"/>
    <mergeCell ref="C56:D56"/>
    <mergeCell ref="A57:B57"/>
    <mergeCell ref="C57:D57"/>
    <mergeCell ref="A53:B53"/>
    <mergeCell ref="C53:D54"/>
    <mergeCell ref="A54:B54"/>
    <mergeCell ref="A21:D21"/>
    <mergeCell ref="C22:D22"/>
    <mergeCell ref="A23:A29"/>
    <mergeCell ref="B23:B29"/>
    <mergeCell ref="A30:A36"/>
    <mergeCell ref="B30:B36"/>
    <mergeCell ref="A37:A43"/>
    <mergeCell ref="B37:B43"/>
    <mergeCell ref="A44:A50"/>
    <mergeCell ref="B44:B50"/>
    <mergeCell ref="A52:D52"/>
    <mergeCell ref="B13:D13"/>
    <mergeCell ref="A14:A19"/>
    <mergeCell ref="B14:D14"/>
    <mergeCell ref="B15:D15"/>
    <mergeCell ref="B16:D16"/>
    <mergeCell ref="B17:D17"/>
    <mergeCell ref="B18:D18"/>
    <mergeCell ref="B19:D19"/>
    <mergeCell ref="A1:D1"/>
    <mergeCell ref="A12:D12"/>
    <mergeCell ref="B3:D3"/>
    <mergeCell ref="A5:B5"/>
    <mergeCell ref="B6:D6"/>
    <mergeCell ref="B7:D7"/>
    <mergeCell ref="B8:D8"/>
  </mergeCells>
  <conditionalFormatting sqref="B82">
    <cfRule type="cellIs" dxfId="133" priority="1" operator="equal">
      <formula>TRUE</formula>
    </cfRule>
    <cfRule type="cellIs" dxfId="132" priority="2" operator="equal">
      <formula>"TRUE"</formula>
    </cfRule>
    <cfRule type="cellIs" dxfId="131" priority="3" operator="equal">
      <formula>"FALSE"</formula>
    </cfRule>
  </conditionalFormatting>
  <dataValidations count="8">
    <dataValidation type="whole" allowBlank="1" showInputMessage="1" showErrorMessage="1" sqref="B65:B77">
      <formula1>1</formula1>
      <formula2>3</formula2>
    </dataValidation>
    <dataValidation type="whole" operator="greaterThanOrEqual" allowBlank="1" showInputMessage="1" showErrorMessage="1" sqref="C64:D64">
      <formula1>0</formula1>
    </dataValidation>
    <dataValidation type="decimal" allowBlank="1" showInputMessage="1" showErrorMessage="1" sqref="B6:D6">
      <formula1>-9999999999999990000</formula1>
      <formula2>9999999999999990000</formula2>
    </dataValidation>
    <dataValidation type="list" allowBlank="1" showInputMessage="1" showErrorMessage="1" sqref="C23:C50">
      <formula1>"X, N/A"</formula1>
    </dataValidation>
    <dataValidation type="list" allowBlank="1" showInputMessage="1" showErrorMessage="1" sqref="C79">
      <formula1>"English, The language(s) of the home Member State, Any of the two options above at the clients' discretion (i.e. complaints may be filled either in English or in the language(s) of the home member state, other"</formula1>
    </dataValidation>
    <dataValidation type="list" allowBlank="1" showInputMessage="1" showErrorMessage="1" sqref="B14:D19">
      <formula1>"specific website, specific marketing material, use of the language of a host MS (if different from the one(s) from your home MS), telephone calls, tied agents in the host MS, roadshows"</formula1>
    </dataValidation>
    <dataValidation type="list" allowBlank="1" showInputMessage="1" showErrorMessage="1" sqref="B7:D8 B13:D13 C78">
      <formula1>"Yes, No"</formula1>
    </dataValidation>
    <dataValidation type="list" allowBlank="1" showInputMessage="1" showErrorMessage="1" sqref="B23 B44 B37 B30 C55:C61">
      <formula1>"&lt; 50, 50 - 300, 300 - 1000, 1000 - 5000, 5000 - 10000, &gt; 10000"</formula1>
    </dataValidation>
  </dataValidations>
  <pageMargins left="0.7" right="0.7" top="0.75" bottom="0.75" header="0.3" footer="0.3"/>
  <pageSetup paperSize="9" scale="71" fitToHeight="0" orientation="portrait" horizontalDpi="300" verticalDpi="300" r:id="rId1"/>
  <rowBreaks count="1" manualBreakCount="1">
    <brk id="51" max="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J82"/>
  <sheetViews>
    <sheetView zoomScaleNormal="100" zoomScaleSheetLayoutView="100" workbookViewId="0">
      <selection sqref="A1:D1"/>
    </sheetView>
  </sheetViews>
  <sheetFormatPr defaultRowHeight="15" x14ac:dyDescent="0.25"/>
  <cols>
    <col min="1" max="1" width="48.7109375" style="4" customWidth="1"/>
    <col min="2" max="4" width="25.5703125" style="4" customWidth="1"/>
    <col min="5" max="10" width="9.140625" style="53"/>
    <col min="11" max="16384" width="9.140625" style="4"/>
  </cols>
  <sheetData>
    <row r="1" spans="1:8" ht="16.5" thickBot="1" x14ac:dyDescent="0.3">
      <c r="A1" s="58" t="s">
        <v>44</v>
      </c>
      <c r="B1" s="121"/>
      <c r="C1" s="121"/>
      <c r="D1" s="59"/>
    </row>
    <row r="2" spans="1:8" ht="15.75" thickBot="1" x14ac:dyDescent="0.3">
      <c r="A2" s="18"/>
      <c r="B2" s="18"/>
      <c r="C2" s="18"/>
      <c r="D2" s="18"/>
    </row>
    <row r="3" spans="1:8" ht="15.75" thickBot="1" x14ac:dyDescent="0.3">
      <c r="A3" s="19" t="s">
        <v>31</v>
      </c>
      <c r="B3" s="132" t="s">
        <v>62</v>
      </c>
      <c r="C3" s="133"/>
      <c r="D3" s="134"/>
      <c r="F3" s="54" t="b">
        <f>IF(ISNA(MATCH(FALSE,F5:F79,0)),TRUE,FALSE)</f>
        <v>0</v>
      </c>
      <c r="G3" s="54" t="b">
        <f>IF(ISNA(MATCH(FALSE,G5:G79,0)),TRUE,FALSE)</f>
        <v>0</v>
      </c>
    </row>
    <row r="4" spans="1:8" ht="15.75" thickBot="1" x14ac:dyDescent="0.3">
      <c r="A4" s="18"/>
      <c r="B4" s="18"/>
      <c r="C4" s="18"/>
      <c r="D4" s="18"/>
    </row>
    <row r="5" spans="1:8" ht="30" customHeight="1" thickBot="1" x14ac:dyDescent="0.3">
      <c r="A5" s="87" t="s">
        <v>32</v>
      </c>
      <c r="B5" s="88"/>
      <c r="C5" s="20"/>
      <c r="D5" s="21"/>
    </row>
    <row r="6" spans="1:8" ht="51.95" customHeight="1" x14ac:dyDescent="0.25">
      <c r="A6" s="22" t="s">
        <v>52</v>
      </c>
      <c r="B6" s="135"/>
      <c r="C6" s="136"/>
      <c r="D6" s="137"/>
      <c r="F6" s="53" t="b">
        <f>ISNUMBER(B6)</f>
        <v>0</v>
      </c>
      <c r="H6" s="55">
        <f>COUNTIF(B6,"")</f>
        <v>1</v>
      </c>
    </row>
    <row r="7" spans="1:8" ht="51.95" customHeight="1" x14ac:dyDescent="0.25">
      <c r="A7" s="23" t="s">
        <v>54</v>
      </c>
      <c r="B7" s="122"/>
      <c r="C7" s="123"/>
      <c r="D7" s="124"/>
      <c r="F7" s="53" t="b">
        <f>IF(OR(B7="Yes",B7="No"),TRUE,FALSE)</f>
        <v>0</v>
      </c>
      <c r="H7" s="55">
        <f>COUNTIF(B7,"")</f>
        <v>1</v>
      </c>
    </row>
    <row r="8" spans="1:8" ht="79.150000000000006" customHeight="1" thickBot="1" x14ac:dyDescent="0.3">
      <c r="A8" s="24" t="s">
        <v>124</v>
      </c>
      <c r="B8" s="125"/>
      <c r="C8" s="126"/>
      <c r="D8" s="127"/>
      <c r="F8" s="53" t="b">
        <f>IF(OR(B8="Yes",B8="No",B8=""),TRUE,FALSE)</f>
        <v>1</v>
      </c>
      <c r="G8" s="53" t="b">
        <f>IF(AND(B7="Yes",OR(B8="Yes",B8="No")),TRUE,IF(B7="No",TRUE,FALSE))</f>
        <v>0</v>
      </c>
      <c r="H8" s="55">
        <f>COUNTIF(B8,"")</f>
        <v>1</v>
      </c>
    </row>
    <row r="9" spans="1:8" x14ac:dyDescent="0.25">
      <c r="A9" s="25" t="s">
        <v>39</v>
      </c>
      <c r="B9" s="18"/>
      <c r="C9" s="18"/>
      <c r="D9" s="18"/>
    </row>
    <row r="10" spans="1:8" x14ac:dyDescent="0.25">
      <c r="A10" s="26" t="s">
        <v>55</v>
      </c>
      <c r="B10" s="18"/>
      <c r="C10" s="18"/>
      <c r="D10" s="18"/>
    </row>
    <row r="11" spans="1:8" ht="15.75" thickBot="1" x14ac:dyDescent="0.3">
      <c r="A11" s="18"/>
      <c r="B11" s="18"/>
      <c r="C11" s="18"/>
      <c r="D11" s="18"/>
    </row>
    <row r="12" spans="1:8" ht="30" customHeight="1" thickBot="1" x14ac:dyDescent="0.3">
      <c r="A12" s="128" t="s">
        <v>10</v>
      </c>
      <c r="B12" s="129"/>
      <c r="C12" s="130"/>
      <c r="D12" s="131"/>
    </row>
    <row r="13" spans="1:8" ht="85.5" x14ac:dyDescent="0.25">
      <c r="A13" s="37" t="s">
        <v>53</v>
      </c>
      <c r="B13" s="92"/>
      <c r="C13" s="93"/>
      <c r="D13" s="94"/>
      <c r="F13" s="53" t="b">
        <f>IF(OR(B13="Yes",B13="No"),TRUE,FALSE)</f>
        <v>0</v>
      </c>
      <c r="H13" s="55">
        <f>COUNTIF(B13,"")</f>
        <v>1</v>
      </c>
    </row>
    <row r="14" spans="1:8" ht="15" customHeight="1" x14ac:dyDescent="0.25">
      <c r="A14" s="102" t="s">
        <v>125</v>
      </c>
      <c r="B14" s="103"/>
      <c r="C14" s="104"/>
      <c r="D14" s="105"/>
      <c r="F14" s="53" t="b">
        <f>IF(OR(B14="specific website",B14="specific marketing material",B14="use of the language of a host MS (if different from the one(s) from your home MS)",B14="telephone calls",B14="tied agents in the host MS",B14="roadshows",B14=""),TRUE,FALSE)</f>
        <v>1</v>
      </c>
      <c r="H14" s="55">
        <f>COUNTIF(B14,"")</f>
        <v>1</v>
      </c>
    </row>
    <row r="15" spans="1:8" x14ac:dyDescent="0.25">
      <c r="A15" s="102"/>
      <c r="B15" s="103"/>
      <c r="C15" s="104"/>
      <c r="D15" s="105"/>
      <c r="F15" s="53" t="b">
        <f t="shared" ref="F15:F19" si="0">IF(OR(B15="specific website",B15="specific marketing material",B15="use of the language of a host MS (if different from the one(s) from your home MS)",B15="telephone calls",B15="tied agents in the host MS",B15="roadshows",B15=""),TRUE,FALSE)</f>
        <v>1</v>
      </c>
      <c r="H15" s="55">
        <f>COUNTIF(B15,"")</f>
        <v>1</v>
      </c>
    </row>
    <row r="16" spans="1:8" x14ac:dyDescent="0.25">
      <c r="A16" s="102"/>
      <c r="B16" s="103"/>
      <c r="C16" s="104"/>
      <c r="D16" s="105"/>
      <c r="F16" s="53" t="b">
        <f t="shared" si="0"/>
        <v>1</v>
      </c>
      <c r="H16" s="55">
        <f t="shared" ref="H16:H19" si="1">COUNTIF(B16,"")</f>
        <v>1</v>
      </c>
    </row>
    <row r="17" spans="1:9" x14ac:dyDescent="0.25">
      <c r="A17" s="102"/>
      <c r="B17" s="103"/>
      <c r="C17" s="104"/>
      <c r="D17" s="105"/>
      <c r="F17" s="53" t="b">
        <f t="shared" si="0"/>
        <v>1</v>
      </c>
      <c r="H17" s="55">
        <f t="shared" si="1"/>
        <v>1</v>
      </c>
    </row>
    <row r="18" spans="1:9" x14ac:dyDescent="0.25">
      <c r="A18" s="102"/>
      <c r="B18" s="103"/>
      <c r="C18" s="104"/>
      <c r="D18" s="105"/>
      <c r="F18" s="53" t="b">
        <f t="shared" si="0"/>
        <v>1</v>
      </c>
      <c r="H18" s="55">
        <f t="shared" si="1"/>
        <v>1</v>
      </c>
    </row>
    <row r="19" spans="1:9" ht="15.75" thickBot="1" x14ac:dyDescent="0.3">
      <c r="A19" s="69"/>
      <c r="B19" s="95"/>
      <c r="C19" s="96"/>
      <c r="D19" s="97"/>
      <c r="F19" s="53" t="b">
        <f t="shared" si="0"/>
        <v>1</v>
      </c>
      <c r="G19" s="53" t="b">
        <f>IF(AND(B13="Yes",B14="",B15="",B16="",B17="",B18="",B19=""),FALSE,TRUE)</f>
        <v>1</v>
      </c>
      <c r="H19" s="55">
        <f t="shared" si="1"/>
        <v>1</v>
      </c>
    </row>
    <row r="20" spans="1:9" ht="15.75" thickBot="1" x14ac:dyDescent="0.3">
      <c r="A20" s="18"/>
      <c r="B20" s="18"/>
      <c r="C20" s="18"/>
      <c r="D20" s="18"/>
    </row>
    <row r="21" spans="1:9" ht="27" customHeight="1" thickBot="1" x14ac:dyDescent="0.3">
      <c r="A21" s="87" t="s">
        <v>33</v>
      </c>
      <c r="B21" s="88"/>
      <c r="C21" s="89"/>
      <c r="D21" s="90"/>
    </row>
    <row r="22" spans="1:9" ht="27" customHeight="1" thickBot="1" x14ac:dyDescent="0.3">
      <c r="A22" s="28" t="s">
        <v>34</v>
      </c>
      <c r="B22" s="29" t="s">
        <v>45</v>
      </c>
      <c r="C22" s="99" t="s">
        <v>11</v>
      </c>
      <c r="D22" s="100"/>
    </row>
    <row r="23" spans="1:9" x14ac:dyDescent="0.25">
      <c r="A23" s="91" t="s">
        <v>12</v>
      </c>
      <c r="B23" s="101"/>
      <c r="C23" s="38"/>
      <c r="D23" s="30" t="s">
        <v>13</v>
      </c>
      <c r="F23" s="53" t="b">
        <f>IF(OR(B23="&lt; 50",B23="50 - 300",B23="300 - 1000",B23="1000 - 5000",B23="5000 - 10000",B23="&gt; 10000"),TRUE,FALSE)</f>
        <v>0</v>
      </c>
      <c r="G23" s="53" t="b">
        <f>IF(OR(C23="X",C23="N/A"),TRUE,FALSE)</f>
        <v>0</v>
      </c>
      <c r="H23" s="55">
        <f>COUNTIF(B23,"")</f>
        <v>1</v>
      </c>
      <c r="I23" s="55">
        <f>COUNTIF(C23,"")</f>
        <v>1</v>
      </c>
    </row>
    <row r="24" spans="1:9" x14ac:dyDescent="0.25">
      <c r="A24" s="86"/>
      <c r="B24" s="98"/>
      <c r="C24" s="39"/>
      <c r="D24" s="36" t="s">
        <v>14</v>
      </c>
      <c r="G24" s="53" t="b">
        <f t="shared" ref="G24:G50" si="2">IF(OR(C24="X",C24="N/A"),TRUE,FALSE)</f>
        <v>0</v>
      </c>
      <c r="I24" s="55">
        <f t="shared" ref="I24:I50" si="3">COUNTIF(C24,"")</f>
        <v>1</v>
      </c>
    </row>
    <row r="25" spans="1:9" x14ac:dyDescent="0.25">
      <c r="A25" s="86"/>
      <c r="B25" s="98"/>
      <c r="C25" s="39"/>
      <c r="D25" s="36" t="s">
        <v>15</v>
      </c>
      <c r="G25" s="53" t="b">
        <f t="shared" si="2"/>
        <v>0</v>
      </c>
      <c r="I25" s="55">
        <f t="shared" si="3"/>
        <v>1</v>
      </c>
    </row>
    <row r="26" spans="1:9" ht="14.25" customHeight="1" x14ac:dyDescent="0.25">
      <c r="A26" s="86"/>
      <c r="B26" s="98"/>
      <c r="C26" s="39"/>
      <c r="D26" s="36" t="s">
        <v>19</v>
      </c>
      <c r="G26" s="53" t="b">
        <f t="shared" si="2"/>
        <v>0</v>
      </c>
      <c r="I26" s="55">
        <f t="shared" si="3"/>
        <v>1</v>
      </c>
    </row>
    <row r="27" spans="1:9" x14ac:dyDescent="0.25">
      <c r="A27" s="86"/>
      <c r="B27" s="98"/>
      <c r="C27" s="39"/>
      <c r="D27" s="36" t="s">
        <v>16</v>
      </c>
      <c r="G27" s="53" t="b">
        <f t="shared" si="2"/>
        <v>0</v>
      </c>
      <c r="I27" s="55">
        <f>COUNTIF(C27,"")</f>
        <v>1</v>
      </c>
    </row>
    <row r="28" spans="1:9" x14ac:dyDescent="0.25">
      <c r="A28" s="86"/>
      <c r="B28" s="98"/>
      <c r="C28" s="39"/>
      <c r="D28" s="36" t="s">
        <v>17</v>
      </c>
      <c r="G28" s="53" t="b">
        <f t="shared" si="2"/>
        <v>0</v>
      </c>
      <c r="I28" s="55">
        <f t="shared" si="3"/>
        <v>1</v>
      </c>
    </row>
    <row r="29" spans="1:9" x14ac:dyDescent="0.25">
      <c r="A29" s="86"/>
      <c r="B29" s="98"/>
      <c r="C29" s="39"/>
      <c r="D29" s="36" t="s">
        <v>18</v>
      </c>
      <c r="G29" s="53" t="b">
        <f t="shared" si="2"/>
        <v>0</v>
      </c>
      <c r="I29" s="55">
        <f t="shared" si="3"/>
        <v>1</v>
      </c>
    </row>
    <row r="30" spans="1:9" x14ac:dyDescent="0.25">
      <c r="A30" s="85" t="s">
        <v>9</v>
      </c>
      <c r="B30" s="98"/>
      <c r="C30" s="39"/>
      <c r="D30" s="36" t="s">
        <v>13</v>
      </c>
      <c r="F30" s="53" t="b">
        <f>IF(OR(B30="&lt; 50",B30="50 - 300",B30="300 - 1000",B30="1000 - 5000",B30="5000 - 10000",B30="&gt; 10000"),TRUE,FALSE)</f>
        <v>0</v>
      </c>
      <c r="G30" s="53" t="b">
        <f t="shared" si="2"/>
        <v>0</v>
      </c>
      <c r="H30" s="55">
        <f>COUNTIF(B30,"")</f>
        <v>1</v>
      </c>
      <c r="I30" s="55">
        <f t="shared" si="3"/>
        <v>1</v>
      </c>
    </row>
    <row r="31" spans="1:9" x14ac:dyDescent="0.25">
      <c r="A31" s="86"/>
      <c r="B31" s="98"/>
      <c r="C31" s="39"/>
      <c r="D31" s="36" t="s">
        <v>14</v>
      </c>
      <c r="G31" s="53" t="b">
        <f t="shared" si="2"/>
        <v>0</v>
      </c>
      <c r="I31" s="55">
        <f t="shared" si="3"/>
        <v>1</v>
      </c>
    </row>
    <row r="32" spans="1:9" x14ac:dyDescent="0.25">
      <c r="A32" s="86"/>
      <c r="B32" s="98"/>
      <c r="C32" s="39"/>
      <c r="D32" s="36" t="s">
        <v>15</v>
      </c>
      <c r="G32" s="53" t="b">
        <f t="shared" si="2"/>
        <v>0</v>
      </c>
      <c r="I32" s="55">
        <f t="shared" si="3"/>
        <v>1</v>
      </c>
    </row>
    <row r="33" spans="1:9" ht="14.25" customHeight="1" x14ac:dyDescent="0.25">
      <c r="A33" s="86"/>
      <c r="B33" s="98"/>
      <c r="C33" s="39"/>
      <c r="D33" s="36" t="s">
        <v>19</v>
      </c>
      <c r="G33" s="53" t="b">
        <f t="shared" si="2"/>
        <v>0</v>
      </c>
      <c r="I33" s="55">
        <f t="shared" si="3"/>
        <v>1</v>
      </c>
    </row>
    <row r="34" spans="1:9" x14ac:dyDescent="0.25">
      <c r="A34" s="86"/>
      <c r="B34" s="98"/>
      <c r="C34" s="39"/>
      <c r="D34" s="36" t="s">
        <v>16</v>
      </c>
      <c r="G34" s="53" t="b">
        <f t="shared" si="2"/>
        <v>0</v>
      </c>
      <c r="I34" s="55">
        <f t="shared" si="3"/>
        <v>1</v>
      </c>
    </row>
    <row r="35" spans="1:9" x14ac:dyDescent="0.25">
      <c r="A35" s="86"/>
      <c r="B35" s="98"/>
      <c r="C35" s="39"/>
      <c r="D35" s="36" t="s">
        <v>17</v>
      </c>
      <c r="G35" s="53" t="b">
        <f t="shared" si="2"/>
        <v>0</v>
      </c>
      <c r="I35" s="55">
        <f>COUNTIF(C35,"")</f>
        <v>1</v>
      </c>
    </row>
    <row r="36" spans="1:9" x14ac:dyDescent="0.25">
      <c r="A36" s="86"/>
      <c r="B36" s="98"/>
      <c r="C36" s="39"/>
      <c r="D36" s="36" t="s">
        <v>18</v>
      </c>
      <c r="G36" s="53" t="b">
        <f t="shared" si="2"/>
        <v>0</v>
      </c>
      <c r="I36" s="55">
        <f t="shared" si="3"/>
        <v>1</v>
      </c>
    </row>
    <row r="37" spans="1:9" x14ac:dyDescent="0.25">
      <c r="A37" s="85" t="s">
        <v>8</v>
      </c>
      <c r="B37" s="98"/>
      <c r="C37" s="39"/>
      <c r="D37" s="36" t="s">
        <v>13</v>
      </c>
      <c r="F37" s="53" t="b">
        <f>IF(OR(B37="&lt; 50",B37="50 - 300",B37="300 - 1000",B37="1000 - 5000",B37="5000 - 10000",B37="&gt; 10000"),TRUE,FALSE)</f>
        <v>0</v>
      </c>
      <c r="G37" s="53" t="b">
        <f t="shared" si="2"/>
        <v>0</v>
      </c>
      <c r="H37" s="55">
        <f>COUNTIF(B37,"")</f>
        <v>1</v>
      </c>
      <c r="I37" s="55">
        <f t="shared" si="3"/>
        <v>1</v>
      </c>
    </row>
    <row r="38" spans="1:9" x14ac:dyDescent="0.25">
      <c r="A38" s="86"/>
      <c r="B38" s="98"/>
      <c r="C38" s="39"/>
      <c r="D38" s="36" t="s">
        <v>14</v>
      </c>
      <c r="G38" s="53" t="b">
        <f t="shared" si="2"/>
        <v>0</v>
      </c>
      <c r="I38" s="55">
        <f t="shared" si="3"/>
        <v>1</v>
      </c>
    </row>
    <row r="39" spans="1:9" x14ac:dyDescent="0.25">
      <c r="A39" s="86"/>
      <c r="B39" s="98"/>
      <c r="C39" s="39"/>
      <c r="D39" s="36" t="s">
        <v>15</v>
      </c>
      <c r="G39" s="53" t="b">
        <f t="shared" si="2"/>
        <v>0</v>
      </c>
      <c r="I39" s="55">
        <f t="shared" si="3"/>
        <v>1</v>
      </c>
    </row>
    <row r="40" spans="1:9" ht="14.25" customHeight="1" x14ac:dyDescent="0.25">
      <c r="A40" s="86"/>
      <c r="B40" s="98"/>
      <c r="C40" s="39"/>
      <c r="D40" s="36" t="s">
        <v>19</v>
      </c>
      <c r="G40" s="53" t="b">
        <f t="shared" si="2"/>
        <v>0</v>
      </c>
      <c r="I40" s="55">
        <f t="shared" si="3"/>
        <v>1</v>
      </c>
    </row>
    <row r="41" spans="1:9" x14ac:dyDescent="0.25">
      <c r="A41" s="86"/>
      <c r="B41" s="98"/>
      <c r="C41" s="39"/>
      <c r="D41" s="36" t="s">
        <v>16</v>
      </c>
      <c r="G41" s="53" t="b">
        <f t="shared" si="2"/>
        <v>0</v>
      </c>
      <c r="I41" s="55">
        <f>COUNTIF(C41,"")</f>
        <v>1</v>
      </c>
    </row>
    <row r="42" spans="1:9" x14ac:dyDescent="0.25">
      <c r="A42" s="86"/>
      <c r="B42" s="98"/>
      <c r="C42" s="39"/>
      <c r="D42" s="36" t="s">
        <v>17</v>
      </c>
      <c r="G42" s="53" t="b">
        <f t="shared" si="2"/>
        <v>0</v>
      </c>
      <c r="I42" s="55">
        <f t="shared" si="3"/>
        <v>1</v>
      </c>
    </row>
    <row r="43" spans="1:9" x14ac:dyDescent="0.25">
      <c r="A43" s="86"/>
      <c r="B43" s="98"/>
      <c r="C43" s="39"/>
      <c r="D43" s="36" t="s">
        <v>18</v>
      </c>
      <c r="G43" s="53" t="b">
        <f t="shared" si="2"/>
        <v>0</v>
      </c>
      <c r="I43" s="55">
        <f t="shared" si="3"/>
        <v>1</v>
      </c>
    </row>
    <row r="44" spans="1:9" x14ac:dyDescent="0.25">
      <c r="A44" s="85" t="s">
        <v>20</v>
      </c>
      <c r="B44" s="98"/>
      <c r="C44" s="39"/>
      <c r="D44" s="36" t="s">
        <v>13</v>
      </c>
      <c r="F44" s="53" t="b">
        <f>IF(OR(B44="&lt; 50",B44="50 - 300",B44="300 - 1000",B44="1000 - 5000",B44="5000 - 10000",B44="&gt; 10000"),TRUE,FALSE)</f>
        <v>0</v>
      </c>
      <c r="G44" s="53" t="b">
        <f t="shared" si="2"/>
        <v>0</v>
      </c>
      <c r="H44" s="55">
        <f>COUNTIF(B44,"")</f>
        <v>1</v>
      </c>
      <c r="I44" s="55">
        <f t="shared" si="3"/>
        <v>1</v>
      </c>
    </row>
    <row r="45" spans="1:9" x14ac:dyDescent="0.25">
      <c r="A45" s="86"/>
      <c r="B45" s="98"/>
      <c r="C45" s="39"/>
      <c r="D45" s="36" t="s">
        <v>14</v>
      </c>
      <c r="G45" s="53" t="b">
        <f t="shared" si="2"/>
        <v>0</v>
      </c>
      <c r="I45" s="55">
        <f t="shared" si="3"/>
        <v>1</v>
      </c>
    </row>
    <row r="46" spans="1:9" x14ac:dyDescent="0.25">
      <c r="A46" s="86"/>
      <c r="B46" s="98"/>
      <c r="C46" s="39"/>
      <c r="D46" s="36" t="s">
        <v>15</v>
      </c>
      <c r="G46" s="53" t="b">
        <f t="shared" si="2"/>
        <v>0</v>
      </c>
      <c r="I46" s="55">
        <f t="shared" si="3"/>
        <v>1</v>
      </c>
    </row>
    <row r="47" spans="1:9" ht="14.25" customHeight="1" x14ac:dyDescent="0.25">
      <c r="A47" s="86"/>
      <c r="B47" s="98"/>
      <c r="C47" s="39"/>
      <c r="D47" s="36" t="s">
        <v>19</v>
      </c>
      <c r="G47" s="53" t="b">
        <f t="shared" si="2"/>
        <v>0</v>
      </c>
      <c r="I47" s="55">
        <f t="shared" si="3"/>
        <v>1</v>
      </c>
    </row>
    <row r="48" spans="1:9" x14ac:dyDescent="0.25">
      <c r="A48" s="86"/>
      <c r="B48" s="98"/>
      <c r="C48" s="39"/>
      <c r="D48" s="36" t="s">
        <v>16</v>
      </c>
      <c r="G48" s="53" t="b">
        <f t="shared" si="2"/>
        <v>0</v>
      </c>
      <c r="I48" s="55">
        <f t="shared" si="3"/>
        <v>1</v>
      </c>
    </row>
    <row r="49" spans="1:9" x14ac:dyDescent="0.25">
      <c r="A49" s="86"/>
      <c r="B49" s="98"/>
      <c r="C49" s="39"/>
      <c r="D49" s="36" t="s">
        <v>17</v>
      </c>
      <c r="G49" s="53" t="b">
        <f t="shared" si="2"/>
        <v>0</v>
      </c>
      <c r="I49" s="55">
        <f t="shared" si="3"/>
        <v>1</v>
      </c>
    </row>
    <row r="50" spans="1:9" ht="15.75" thickBot="1" x14ac:dyDescent="0.3">
      <c r="A50" s="106"/>
      <c r="B50" s="77"/>
      <c r="C50" s="40"/>
      <c r="D50" s="32" t="s">
        <v>18</v>
      </c>
      <c r="G50" s="53" t="b">
        <f t="shared" si="2"/>
        <v>0</v>
      </c>
      <c r="I50" s="55">
        <f t="shared" si="3"/>
        <v>1</v>
      </c>
    </row>
    <row r="51" spans="1:9" ht="15.75" thickBot="1" x14ac:dyDescent="0.3">
      <c r="A51" s="33"/>
      <c r="B51" s="33"/>
      <c r="C51" s="18"/>
      <c r="D51" s="18"/>
    </row>
    <row r="52" spans="1:9" ht="27.75" customHeight="1" thickBot="1" x14ac:dyDescent="0.3">
      <c r="A52" s="109" t="s">
        <v>35</v>
      </c>
      <c r="B52" s="110"/>
      <c r="C52" s="110"/>
      <c r="D52" s="111"/>
    </row>
    <row r="53" spans="1:9" x14ac:dyDescent="0.25">
      <c r="A53" s="71" t="s">
        <v>36</v>
      </c>
      <c r="B53" s="72"/>
      <c r="C53" s="117" t="s">
        <v>46</v>
      </c>
      <c r="D53" s="118"/>
    </row>
    <row r="54" spans="1:9" ht="15.75" thickBot="1" x14ac:dyDescent="0.3">
      <c r="A54" s="73" t="s">
        <v>37</v>
      </c>
      <c r="B54" s="74"/>
      <c r="C54" s="119"/>
      <c r="D54" s="120"/>
    </row>
    <row r="55" spans="1:9" x14ac:dyDescent="0.25">
      <c r="A55" s="79" t="s">
        <v>21</v>
      </c>
      <c r="B55" s="80"/>
      <c r="C55" s="115"/>
      <c r="D55" s="116"/>
      <c r="F55" s="53" t="b">
        <f>IF(OR(C55="&lt; 50",C55="50 - 300",C55="300 - 1000",C55="1000 - 5000",C55="5000 - 10000",C55="&gt; 10000"),TRUE,FALSE)</f>
        <v>0</v>
      </c>
      <c r="H55" s="55">
        <f>COUNTIF(C55,"")</f>
        <v>1</v>
      </c>
    </row>
    <row r="56" spans="1:9" x14ac:dyDescent="0.25">
      <c r="A56" s="83" t="s">
        <v>22</v>
      </c>
      <c r="B56" s="84"/>
      <c r="C56" s="98"/>
      <c r="D56" s="112"/>
      <c r="F56" s="53" t="b">
        <f t="shared" ref="F56:F61" si="4">IF(OR(C56="&lt; 50",C56="50 - 300",C56="300 - 1000",C56="1000 - 5000",C56="5000 - 10000",C56="&gt; 10000"),TRUE,FALSE)</f>
        <v>0</v>
      </c>
      <c r="H56" s="55">
        <f t="shared" ref="H56:H60" si="5">COUNTIF(C56,"")</f>
        <v>1</v>
      </c>
    </row>
    <row r="57" spans="1:9" x14ac:dyDescent="0.25">
      <c r="A57" s="83" t="s">
        <v>23</v>
      </c>
      <c r="B57" s="84"/>
      <c r="C57" s="98"/>
      <c r="D57" s="112"/>
      <c r="F57" s="53" t="b">
        <f t="shared" si="4"/>
        <v>0</v>
      </c>
      <c r="H57" s="55">
        <f t="shared" si="5"/>
        <v>1</v>
      </c>
    </row>
    <row r="58" spans="1:9" x14ac:dyDescent="0.25">
      <c r="A58" s="83" t="s">
        <v>24</v>
      </c>
      <c r="B58" s="84"/>
      <c r="C58" s="98"/>
      <c r="D58" s="112"/>
      <c r="F58" s="53" t="b">
        <f t="shared" si="4"/>
        <v>0</v>
      </c>
      <c r="H58" s="55">
        <f t="shared" si="5"/>
        <v>1</v>
      </c>
    </row>
    <row r="59" spans="1:9" x14ac:dyDescent="0.25">
      <c r="A59" s="83" t="s">
        <v>25</v>
      </c>
      <c r="B59" s="84"/>
      <c r="C59" s="98"/>
      <c r="D59" s="112"/>
      <c r="F59" s="53" t="b">
        <f t="shared" si="4"/>
        <v>0</v>
      </c>
      <c r="H59" s="55">
        <f t="shared" si="5"/>
        <v>1</v>
      </c>
    </row>
    <row r="60" spans="1:9" x14ac:dyDescent="0.25">
      <c r="A60" s="83" t="s">
        <v>26</v>
      </c>
      <c r="B60" s="84"/>
      <c r="C60" s="98"/>
      <c r="D60" s="112"/>
      <c r="F60" s="53" t="b">
        <f t="shared" si="4"/>
        <v>0</v>
      </c>
      <c r="H60" s="55">
        <f t="shared" si="5"/>
        <v>1</v>
      </c>
    </row>
    <row r="61" spans="1:9" ht="15.75" thickBot="1" x14ac:dyDescent="0.3">
      <c r="A61" s="81" t="s">
        <v>27</v>
      </c>
      <c r="B61" s="82"/>
      <c r="C61" s="77"/>
      <c r="D61" s="78"/>
      <c r="F61" s="53" t="b">
        <f t="shared" si="4"/>
        <v>0</v>
      </c>
      <c r="H61" s="55">
        <f>COUNTIF(C61,"")</f>
        <v>1</v>
      </c>
    </row>
    <row r="62" spans="1:9" ht="15.75" thickBot="1" x14ac:dyDescent="0.3">
      <c r="A62" s="34"/>
      <c r="B62" s="34"/>
      <c r="C62" s="18"/>
      <c r="D62" s="18"/>
    </row>
    <row r="63" spans="1:9" ht="28.15" customHeight="1" thickBot="1" x14ac:dyDescent="0.3">
      <c r="A63" s="64" t="s">
        <v>38</v>
      </c>
      <c r="B63" s="65"/>
      <c r="C63" s="65"/>
      <c r="D63" s="66"/>
    </row>
    <row r="64" spans="1:9" ht="50.1" customHeight="1" x14ac:dyDescent="0.25">
      <c r="A64" s="107" t="s">
        <v>126</v>
      </c>
      <c r="B64" s="108"/>
      <c r="C64" s="75"/>
      <c r="D64" s="76"/>
      <c r="F64" s="53" t="b">
        <f>ISNUMBER(C64)</f>
        <v>0</v>
      </c>
      <c r="G64" s="53" t="b">
        <f>IF(AND(C64&gt;0,OR(B65=1,B66=1,B67=1,B68=1,B69=1,B70=1,B71=1),OR(B72=1,B73=1,B74=1,B75=1,B76=1,B77=1),OR(C78="Yes",C78="No")),TRUE,IF(C64=0,TRUE,FALSE))</f>
        <v>1</v>
      </c>
      <c r="H64" s="55">
        <f>COUNTIF(C64,"")</f>
        <v>1</v>
      </c>
    </row>
    <row r="65" spans="1:8" ht="14.25" customHeight="1" x14ac:dyDescent="0.25">
      <c r="A65" s="102" t="s">
        <v>41</v>
      </c>
      <c r="B65" s="35"/>
      <c r="C65" s="67" t="s">
        <v>13</v>
      </c>
      <c r="D65" s="68"/>
      <c r="F65" s="53" t="b">
        <f>IF(OR(B65="", B65=1,B65=2,B65=3),TRUE,FALSE)</f>
        <v>1</v>
      </c>
      <c r="H65" s="55">
        <f>COUNTIF(B65,"")</f>
        <v>1</v>
      </c>
    </row>
    <row r="66" spans="1:8" x14ac:dyDescent="0.25">
      <c r="A66" s="102"/>
      <c r="B66" s="35"/>
      <c r="C66" s="67" t="s">
        <v>14</v>
      </c>
      <c r="D66" s="68"/>
      <c r="F66" s="53" t="b">
        <f>IF(OR(B66="", B66=1,B66=2,B66=3),TRUE,FALSE)</f>
        <v>1</v>
      </c>
      <c r="H66" s="55">
        <f t="shared" ref="H66:H77" si="6">COUNTIF(B66,"")</f>
        <v>1</v>
      </c>
    </row>
    <row r="67" spans="1:8" x14ac:dyDescent="0.25">
      <c r="A67" s="102"/>
      <c r="B67" s="35"/>
      <c r="C67" s="67" t="s">
        <v>15</v>
      </c>
      <c r="D67" s="68"/>
      <c r="F67" s="53" t="b">
        <f t="shared" ref="F67:F77" si="7">IF(OR(B67="", B67=1,B67=2,B67=3),TRUE,FALSE)</f>
        <v>1</v>
      </c>
      <c r="H67" s="55">
        <f>COUNTIF(B67,"")</f>
        <v>1</v>
      </c>
    </row>
    <row r="68" spans="1:8" x14ac:dyDescent="0.25">
      <c r="A68" s="102"/>
      <c r="B68" s="35"/>
      <c r="C68" s="67" t="s">
        <v>19</v>
      </c>
      <c r="D68" s="68"/>
      <c r="F68" s="53" t="b">
        <f t="shared" si="7"/>
        <v>1</v>
      </c>
      <c r="H68" s="55">
        <f t="shared" si="6"/>
        <v>1</v>
      </c>
    </row>
    <row r="69" spans="1:8" x14ac:dyDescent="0.25">
      <c r="A69" s="102"/>
      <c r="B69" s="35"/>
      <c r="C69" s="67" t="s">
        <v>16</v>
      </c>
      <c r="D69" s="68"/>
      <c r="F69" s="53" t="b">
        <f t="shared" si="7"/>
        <v>1</v>
      </c>
      <c r="H69" s="55">
        <f t="shared" si="6"/>
        <v>1</v>
      </c>
    </row>
    <row r="70" spans="1:8" x14ac:dyDescent="0.25">
      <c r="A70" s="102"/>
      <c r="B70" s="35"/>
      <c r="C70" s="67" t="s">
        <v>17</v>
      </c>
      <c r="D70" s="68"/>
      <c r="F70" s="53" t="b">
        <f t="shared" si="7"/>
        <v>1</v>
      </c>
      <c r="H70" s="55">
        <f t="shared" si="6"/>
        <v>1</v>
      </c>
    </row>
    <row r="71" spans="1:8" x14ac:dyDescent="0.25">
      <c r="A71" s="102"/>
      <c r="B71" s="35"/>
      <c r="C71" s="67" t="s">
        <v>18</v>
      </c>
      <c r="D71" s="68"/>
      <c r="F71" s="53" t="b">
        <f t="shared" si="7"/>
        <v>1</v>
      </c>
      <c r="H71" s="55">
        <f t="shared" si="6"/>
        <v>1</v>
      </c>
    </row>
    <row r="72" spans="1:8" ht="27" customHeight="1" x14ac:dyDescent="0.25">
      <c r="A72" s="102" t="s">
        <v>42</v>
      </c>
      <c r="B72" s="35"/>
      <c r="C72" s="67" t="s">
        <v>47</v>
      </c>
      <c r="D72" s="68"/>
      <c r="F72" s="53" t="b">
        <f t="shared" si="7"/>
        <v>1</v>
      </c>
      <c r="H72" s="55">
        <f t="shared" si="6"/>
        <v>1</v>
      </c>
    </row>
    <row r="73" spans="1:8" ht="40.5" customHeight="1" x14ac:dyDescent="0.25">
      <c r="A73" s="102"/>
      <c r="B73" s="35"/>
      <c r="C73" s="67" t="s">
        <v>48</v>
      </c>
      <c r="D73" s="68"/>
      <c r="F73" s="53" t="b">
        <f t="shared" si="7"/>
        <v>1</v>
      </c>
      <c r="H73" s="55">
        <f t="shared" si="6"/>
        <v>1</v>
      </c>
    </row>
    <row r="74" spans="1:8" ht="27" customHeight="1" x14ac:dyDescent="0.25">
      <c r="A74" s="102"/>
      <c r="B74" s="35"/>
      <c r="C74" s="67" t="s">
        <v>49</v>
      </c>
      <c r="D74" s="68"/>
      <c r="F74" s="53" t="b">
        <f t="shared" si="7"/>
        <v>1</v>
      </c>
      <c r="H74" s="55">
        <f t="shared" si="6"/>
        <v>1</v>
      </c>
    </row>
    <row r="75" spans="1:8" ht="54" customHeight="1" x14ac:dyDescent="0.25">
      <c r="A75" s="102"/>
      <c r="B75" s="35"/>
      <c r="C75" s="67" t="s">
        <v>50</v>
      </c>
      <c r="D75" s="68"/>
      <c r="F75" s="53" t="b">
        <f t="shared" si="7"/>
        <v>1</v>
      </c>
      <c r="H75" s="55">
        <f t="shared" si="6"/>
        <v>1</v>
      </c>
    </row>
    <row r="76" spans="1:8" ht="40.5" customHeight="1" x14ac:dyDescent="0.25">
      <c r="A76" s="102"/>
      <c r="B76" s="35"/>
      <c r="C76" s="67" t="s">
        <v>56</v>
      </c>
      <c r="D76" s="68"/>
      <c r="F76" s="53" t="b">
        <f t="shared" si="7"/>
        <v>1</v>
      </c>
      <c r="H76" s="55">
        <f t="shared" si="6"/>
        <v>1</v>
      </c>
    </row>
    <row r="77" spans="1:8" x14ac:dyDescent="0.25">
      <c r="A77" s="102"/>
      <c r="B77" s="35"/>
      <c r="C77" s="67" t="s">
        <v>51</v>
      </c>
      <c r="D77" s="68"/>
      <c r="F77" s="53" t="b">
        <f t="shared" si="7"/>
        <v>1</v>
      </c>
      <c r="H77" s="55">
        <f t="shared" si="6"/>
        <v>1</v>
      </c>
    </row>
    <row r="78" spans="1:8" ht="49.9" customHeight="1" x14ac:dyDescent="0.25">
      <c r="A78" s="102" t="s">
        <v>43</v>
      </c>
      <c r="B78" s="67"/>
      <c r="C78" s="113"/>
      <c r="D78" s="114"/>
      <c r="F78" s="53" t="b">
        <f>IF(OR(C78="Yes",C78="No",C78=""),TRUE,FALSE)</f>
        <v>1</v>
      </c>
      <c r="H78" s="55">
        <f>COUNTIF(C78,"")</f>
        <v>1</v>
      </c>
    </row>
    <row r="79" spans="1:8" ht="49.9" customHeight="1" thickBot="1" x14ac:dyDescent="0.3">
      <c r="A79" s="69" t="s">
        <v>127</v>
      </c>
      <c r="B79" s="70"/>
      <c r="C79" s="62"/>
      <c r="D79" s="63"/>
      <c r="F79" s="53" t="b">
        <f>IF(OR(C79="English",C79="The language(s) of the home Member State",C79="Any of the two options above at the clients' discretion (i.e. complaints may be filled either in English or in the language(s) of the home member state",C79="other",C79=""),TRUE,FALSE)</f>
        <v>1</v>
      </c>
      <c r="G79" s="53" t="b">
        <f>IF(AND(C78="No",C79=""),FALSE,TRUE)</f>
        <v>1</v>
      </c>
      <c r="H79" s="55">
        <f>COUNTIF(C79,"")</f>
        <v>1</v>
      </c>
    </row>
    <row r="81" spans="2:9" x14ac:dyDescent="0.25">
      <c r="B81" s="16" t="s">
        <v>88</v>
      </c>
      <c r="H81" s="55">
        <f>SUM(H6:H79)</f>
        <v>37</v>
      </c>
      <c r="I81" s="55">
        <f>SUM(I6:I79)</f>
        <v>28</v>
      </c>
    </row>
    <row r="82" spans="2:9" x14ac:dyDescent="0.25">
      <c r="B82" s="46" t="b">
        <f>IF(H82=65,TRUE,IF(OR(ISBLANK(B6),ISBLANK(B7),ISBLANK(B13),ISBLANK(B23),ISBLANK(B30),ISBLANK(B37),ISBLANK(B44),ISBLANK(C23),ISBLANK(C24),ISBLANK(C25),ISBLANK(C26),ISBLANK(C27),ISBLANK(C28),ISBLANK(C29),ISBLANK(C30),ISBLANK(C31),ISBLANK(C32),ISBLANK(C33),ISBLANK(C34),ISBLANK(C35),ISBLANK(C36),ISBLANK(C37),ISBLANK(C38),ISBLANK(C39),ISBLANK(C40),ISBLANK(C41),ISBLANK(C42),ISBLANK(C43),ISBLANK(C44),ISBLANK(C45),ISBLANK(C46),ISBLANK(C47),ISBLANK(C48),ISBLANK(C49),ISBLANK(C50),ISBLANK(C55),ISBLANK(C56),ISBLANK(C57),ISBLANK(C58),ISBLANK(C59),ISBLANK(C60),ISBLANK(C61),ISBLANK(C64),F3=FALSE,G3=FALSE),FALSE,TRUE))</f>
        <v>1</v>
      </c>
      <c r="H82" s="56">
        <f>H81+I81</f>
        <v>65</v>
      </c>
    </row>
  </sheetData>
  <sheetProtection algorithmName="SHA-512" hashValue="uOBMtqvLQpS2QeG534B881+/KIgidAfk5/v6jrXydZLdoSw3KYElb9f5HMYVczKFmULVJgLdhZAQ3S92AUZ+zQ==" saltValue="dkKQlIlgl88nS6Be+rju4g==" spinCount="100000" sheet="1" objects="1" scenarios="1"/>
  <mergeCells count="65">
    <mergeCell ref="A78:B78"/>
    <mergeCell ref="C78:D78"/>
    <mergeCell ref="A79:B79"/>
    <mergeCell ref="C79:D79"/>
    <mergeCell ref="C69:D69"/>
    <mergeCell ref="C70:D70"/>
    <mergeCell ref="C71:D71"/>
    <mergeCell ref="A72:A77"/>
    <mergeCell ref="C72:D72"/>
    <mergeCell ref="C73:D73"/>
    <mergeCell ref="C74:D74"/>
    <mergeCell ref="C75:D75"/>
    <mergeCell ref="C76:D76"/>
    <mergeCell ref="C77:D77"/>
    <mergeCell ref="A65:A71"/>
    <mergeCell ref="C65:D65"/>
    <mergeCell ref="C66:D66"/>
    <mergeCell ref="C67:D67"/>
    <mergeCell ref="C68:D68"/>
    <mergeCell ref="A58:B58"/>
    <mergeCell ref="C58:D58"/>
    <mergeCell ref="A59:B59"/>
    <mergeCell ref="C59:D59"/>
    <mergeCell ref="A60:B60"/>
    <mergeCell ref="C60:D60"/>
    <mergeCell ref="A61:B61"/>
    <mergeCell ref="C61:D61"/>
    <mergeCell ref="A63:D63"/>
    <mergeCell ref="A64:B64"/>
    <mergeCell ref="C64:D64"/>
    <mergeCell ref="A55:B55"/>
    <mergeCell ref="C55:D55"/>
    <mergeCell ref="A56:B56"/>
    <mergeCell ref="C56:D56"/>
    <mergeCell ref="A57:B57"/>
    <mergeCell ref="C57:D57"/>
    <mergeCell ref="A53:B53"/>
    <mergeCell ref="C53:D54"/>
    <mergeCell ref="A54:B54"/>
    <mergeCell ref="A21:D21"/>
    <mergeCell ref="C22:D22"/>
    <mergeCell ref="A23:A29"/>
    <mergeCell ref="B23:B29"/>
    <mergeCell ref="A30:A36"/>
    <mergeCell ref="B30:B36"/>
    <mergeCell ref="A37:A43"/>
    <mergeCell ref="B37:B43"/>
    <mergeCell ref="A44:A50"/>
    <mergeCell ref="B44:B50"/>
    <mergeCell ref="A52:D52"/>
    <mergeCell ref="B13:D13"/>
    <mergeCell ref="A14:A19"/>
    <mergeCell ref="B14:D14"/>
    <mergeCell ref="B15:D15"/>
    <mergeCell ref="B16:D16"/>
    <mergeCell ref="B17:D17"/>
    <mergeCell ref="B18:D18"/>
    <mergeCell ref="B19:D19"/>
    <mergeCell ref="A1:D1"/>
    <mergeCell ref="A12:D12"/>
    <mergeCell ref="B3:D3"/>
    <mergeCell ref="A5:B5"/>
    <mergeCell ref="B6:D6"/>
    <mergeCell ref="B7:D7"/>
    <mergeCell ref="B8:D8"/>
  </mergeCells>
  <conditionalFormatting sqref="B82">
    <cfRule type="cellIs" dxfId="130" priority="1" operator="equal">
      <formula>TRUE</formula>
    </cfRule>
    <cfRule type="cellIs" dxfId="129" priority="2" operator="equal">
      <formula>"TRUE"</formula>
    </cfRule>
    <cfRule type="cellIs" dxfId="128" priority="3" operator="equal">
      <formula>"FALSE"</formula>
    </cfRule>
  </conditionalFormatting>
  <dataValidations count="8">
    <dataValidation type="list" allowBlank="1" showInputMessage="1" showErrorMessage="1" sqref="B23 B44 B37 B30 C55:C61">
      <formula1>"&lt; 50, 50 - 300, 300 - 1000, 1000 - 5000, 5000 - 10000, &gt; 10000"</formula1>
    </dataValidation>
    <dataValidation type="list" allowBlank="1" showInputMessage="1" showErrorMessage="1" sqref="B7:D8 B13:D13 C78">
      <formula1>"Yes, No"</formula1>
    </dataValidation>
    <dataValidation type="list" allowBlank="1" showInputMessage="1" showErrorMessage="1" sqref="B14:D19">
      <formula1>"specific website, specific marketing material, use of the language of a host MS (if different from the one(s) from your home MS), telephone calls, tied agents in the host MS, roadshows"</formula1>
    </dataValidation>
    <dataValidation type="list" allowBlank="1" showInputMessage="1" showErrorMessage="1" sqref="C79">
      <formula1>"English, The language(s) of the home Member State, Any of the two options above at the clients' discretion (i.e. complaints may be filled either in English or in the language(s) of the home member state, other"</formula1>
    </dataValidation>
    <dataValidation type="list" allowBlank="1" showInputMessage="1" showErrorMessage="1" sqref="C23:C50">
      <formula1>"X, N/A"</formula1>
    </dataValidation>
    <dataValidation type="decimal" allowBlank="1" showInputMessage="1" showErrorMessage="1" sqref="B6:D6">
      <formula1>-9999999999999990000</formula1>
      <formula2>9999999999999990000</formula2>
    </dataValidation>
    <dataValidation type="whole" operator="greaterThanOrEqual" allowBlank="1" showInputMessage="1" showErrorMessage="1" sqref="C64:D64">
      <formula1>0</formula1>
    </dataValidation>
    <dataValidation type="whole" allowBlank="1" showInputMessage="1" showErrorMessage="1" sqref="B65:B77">
      <formula1>1</formula1>
      <formula2>3</formula2>
    </dataValidation>
  </dataValidations>
  <pageMargins left="0.7" right="0.7" top="0.75" bottom="0.75" header="0.3" footer="0.3"/>
  <pageSetup paperSize="9" scale="71" fitToHeight="0" orientation="portrait" horizontalDpi="300" verticalDpi="300" r:id="rId1"/>
  <rowBreaks count="1" manualBreakCount="1">
    <brk id="51" max="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f926fd9ddf4e43dc9baf43a17188d082 xmlns="3b122f42-3680-41b8-abdb-8f838d66b94f">
      <Terms xmlns="http://schemas.microsoft.com/office/infopath/2007/PartnerControls"/>
    </f926fd9ddf4e43dc9baf43a17188d082>
    <ldf822d702374457a75b2650fd19956f xmlns="3b122f42-3680-41b8-abdb-8f838d66b94f">
      <Terms xmlns="http://schemas.microsoft.com/office/infopath/2007/PartnerControls"/>
    </ldf822d702374457a75b2650fd19956f>
    <IconOverlay xmlns="http://schemas.microsoft.com/sharepoint/v4" xsi:nil="true"/>
    <Year xmlns="3b122f42-3680-41b8-abdb-8f838d66b94f">2021</Year>
    <TaxCatchAll xmlns="3b122f42-3680-41b8-abdb-8f838d66b94f">
      <Value>125</Value>
      <Value>30</Value>
      <Value>15</Value>
      <Value>49</Value>
    </TaxCatchAll>
    <b1f7cdd549a8454fb97376e5c37040fc xmlns="3b122f42-3680-41b8-abdb-8f838d66b94f">
      <Terms xmlns="http://schemas.microsoft.com/office/infopath/2007/PartnerControls">
        <TermInfo xmlns="http://schemas.microsoft.com/office/infopath/2007/PartnerControls">
          <TermName xmlns="http://schemas.microsoft.com/office/infopath/2007/PartnerControls">Questionnaire</TermName>
          <TermId xmlns="http://schemas.microsoft.com/office/infopath/2007/PartnerControls">a849d609-a31c-415e-a1a8-503bcc16b083</TermId>
        </TermInfo>
      </Terms>
    </b1f7cdd549a8454fb97376e5c37040fc>
    <i5ab60d4d76744fa8f19029305834a0f xmlns="3b122f42-3680-41b8-abdb-8f838d66b94f">
      <Terms xmlns="http://schemas.microsoft.com/office/infopath/2007/PartnerControls">
        <TermInfo xmlns="http://schemas.microsoft.com/office/infopath/2007/PartnerControls">
          <TermName xmlns="http://schemas.microsoft.com/office/infopath/2007/PartnerControls">Investor Protection and Intermediaries</TermName>
          <TermId xmlns="http://schemas.microsoft.com/office/infopath/2007/PartnerControls">98c55de3-414a-4dc7-97ca-58b003cd9a35</TermId>
        </TermInfo>
      </Terms>
    </i5ab60d4d76744fa8f19029305834a0f>
    <ja89261ff8244daf864530e8b7973c66 xmlns="3b122f42-3680-41b8-abdb-8f838d66b94f">
      <Terms xmlns="http://schemas.microsoft.com/office/infopath/2007/PartnerControls">
        <TermInfo xmlns="http://schemas.microsoft.com/office/infopath/2007/PartnerControls">
          <TermName xmlns="http://schemas.microsoft.com/office/infopath/2007/PartnerControls">Regular</TermName>
          <TermId xmlns="http://schemas.microsoft.com/office/infopath/2007/PartnerControls">07f1e362-856b-423d-bea6-a14079762141</TermId>
        </TermInfo>
      </Terms>
    </ja89261ff8244daf864530e8b7973c66>
    <nd85f6bbfc564f3fa1f39842b48e85f3 xmlns="3b122f42-3680-41b8-abdb-8f838d66b94f">
      <Terms xmlns="http://schemas.microsoft.com/office/infopath/2007/PartnerControls">
        <TermInfo xmlns="http://schemas.microsoft.com/office/infopath/2007/PartnerControls">
          <TermName xmlns="http://schemas.microsoft.com/office/infopath/2007/PartnerControls">Other Work</TermName>
          <TermId xmlns="http://schemas.microsoft.com/office/infopath/2007/PartnerControls">8e467236-62cb-4258-b359-81b56229d8cf</TermId>
        </TermInfo>
      </Terms>
    </nd85f6bbfc564f3fa1f39842b48e85f3>
    <MeetingDate xmlns="3b122f42-3680-41b8-abdb-8f838d66b94f" xsi:nil="true"/>
    <_dlc_DocId xmlns="3b122f42-3680-41b8-abdb-8f838d66b94f">ESMA35-43-2625</_dlc_DocId>
    <_dlc_DocIdUrl xmlns="3b122f42-3680-41b8-abdb-8f838d66b94f">
      <Url>https://sherpa.esma.europa.eu/sites/INIIPI/_layouts/15/DocIdRedir.aspx?ID=ESMA35-43-2625</Url>
      <Description>ESMA35-43-2625</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MiFID MiFIR Document" ma:contentTypeID="0x0101004C1F842F26F0BF46AAFF4A33AAF0FAB9020D00573FC9391AEA1B4E836B3F1992EE8425" ma:contentTypeVersion="147" ma:contentTypeDescription="" ma:contentTypeScope="" ma:versionID="ecf372b42340dcf738475275d738d95f">
  <xsd:schema xmlns:xsd="http://www.w3.org/2001/XMLSchema" xmlns:xs="http://www.w3.org/2001/XMLSchema" xmlns:p="http://schemas.microsoft.com/office/2006/metadata/properties" xmlns:ns1="http://schemas.microsoft.com/sharepoint/v3" xmlns:ns2="3b122f42-3680-41b8-abdb-8f838d66b94f" xmlns:ns3="http://schemas.microsoft.com/sharepoint/v4" targetNamespace="http://schemas.microsoft.com/office/2006/metadata/properties" ma:root="true" ma:fieldsID="856f06b5510cfdc3a02e674bb12859ec" ns1:_="" ns2:_="" ns3:_="">
    <xsd:import namespace="http://schemas.microsoft.com/sharepoint/v3"/>
    <xsd:import namespace="3b122f42-3680-41b8-abdb-8f838d66b94f"/>
    <xsd:import namespace="http://schemas.microsoft.com/sharepoint/v4"/>
    <xsd:element name="properties">
      <xsd:complexType>
        <xsd:sequence>
          <xsd:element name="documentManagement">
            <xsd:complexType>
              <xsd:all>
                <xsd:element ref="ns2:Year"/>
                <xsd:element ref="ns2:MeetingDate" minOccurs="0"/>
                <xsd:element ref="ns2:_dlc_DocId" minOccurs="0"/>
                <xsd:element ref="ns2:TaxCatchAll" minOccurs="0"/>
                <xsd:element ref="ns2:_dlc_DocIdUrl" minOccurs="0"/>
                <xsd:element ref="ns2:_dlc_DocIdPersistId" minOccurs="0"/>
                <xsd:element ref="ns2:i5ab60d4d76744fa8f19029305834a0f" minOccurs="0"/>
                <xsd:element ref="ns2:b1f7cdd549a8454fb97376e5c37040fc" minOccurs="0"/>
                <xsd:element ref="ns2:ja89261ff8244daf864530e8b7973c66" minOccurs="0"/>
                <xsd:element ref="ns2:ldf822d702374457a75b2650fd19956f" minOccurs="0"/>
                <xsd:element ref="ns2:nd85f6bbfc564f3fa1f39842b48e85f3" minOccurs="0"/>
                <xsd:element ref="ns2:TaxCatchAllLabel" minOccurs="0"/>
                <xsd:element ref="ns2:f926fd9ddf4e43dc9baf43a17188d082" minOccurs="0"/>
                <xsd:element ref="ns3:IconOverlay" minOccurs="0"/>
                <xsd:element ref="ns1:_vti_ItemDeclaredRecord" minOccurs="0"/>
                <xsd:element ref="ns1:_vti_ItemHoldRecord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vti_ItemDeclaredRecord" ma:index="28" nillable="true" ma:displayName="Declared Record" ma:hidden="true" ma:internalName="_vti_ItemDeclaredRecord" ma:readOnly="true">
      <xsd:simpleType>
        <xsd:restriction base="dms:DateTime"/>
      </xsd:simpleType>
    </xsd:element>
    <xsd:element name="_vti_ItemHoldRecordStatus" ma:index="29" nillable="true" ma:displayName="Hold and Record Status" ma:decimals="0" ma:description="" ma:hidden="true" ma:indexed="true" ma:internalName="_vti_ItemHoldRecordStatu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b122f42-3680-41b8-abdb-8f838d66b94f" elementFormDefault="qualified">
    <xsd:import namespace="http://schemas.microsoft.com/office/2006/documentManagement/types"/>
    <xsd:import namespace="http://schemas.microsoft.com/office/infopath/2007/PartnerControls"/>
    <xsd:element name="Year" ma:index="6" ma:displayName="Year" ma:description="" ma:internalName="Year">
      <xsd:simpleType>
        <xsd:restriction base="dms:Text">
          <xsd:maxLength value="4"/>
        </xsd:restriction>
      </xsd:simpleType>
    </xsd:element>
    <xsd:element name="MeetingDate" ma:index="8" nillable="true" ma:displayName="Meeting Date" ma:description="" ma:format="DateOnly" ma:internalName="MeetingDate" ma:readOnly="false">
      <xsd:simpleType>
        <xsd:restriction base="dms:DateTime"/>
      </xsd:simpleType>
    </xsd:element>
    <xsd:element name="_dlc_DocId" ma:index="10" nillable="true" ma:displayName="Document ID Value" ma:description="The value of the document ID assigned to this item." ma:internalName="_dlc_DocId" ma:readOnly="true">
      <xsd:simpleType>
        <xsd:restriction base="dms:Text"/>
      </xsd:simpleType>
    </xsd:element>
    <xsd:element name="TaxCatchAll" ma:index="11" nillable="true" ma:displayName="Taxonomy Catch All Column" ma:hidden="true" ma:list="{1d591544-b9e9-463f-8aea-85c90ce7dc60}" ma:internalName="TaxCatchAll" ma:showField="CatchAllData" ma:web="3b122f42-3680-41b8-abdb-8f838d66b94f">
      <xsd:complexType>
        <xsd:complexContent>
          <xsd:extension base="dms:MultiChoiceLookup">
            <xsd:sequence>
              <xsd:element name="Value" type="dms:Lookup" maxOccurs="unbounded" minOccurs="0" nillable="true"/>
            </xsd:sequence>
          </xsd:extension>
        </xsd:complexContent>
      </xsd:complex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element name="i5ab60d4d76744fa8f19029305834a0f" ma:index="14" ma:taxonomy="true" ma:internalName="i5ab60d4d76744fa8f19029305834a0f" ma:taxonomyFieldName="TeamName" ma:displayName="Team Name" ma:default="30;#Investor Protection and Intermediaries|98c55de3-414a-4dc7-97ca-58b003cd9a35" ma:fieldId="{25ab60d4-d767-44fa-8f19-029305834a0f}" ma:sspId="0ac1876e-32bf-4158-94e7-cdbcd053a335" ma:termSetId="9ab8a8dd-aa7f-4e9e-9345-c8f50d6bfad1" ma:anchorId="00000000-0000-0000-0000-000000000000" ma:open="false" ma:isKeyword="false">
      <xsd:complexType>
        <xsd:sequence>
          <xsd:element ref="pc:Terms" minOccurs="0" maxOccurs="1"/>
        </xsd:sequence>
      </xsd:complexType>
    </xsd:element>
    <xsd:element name="b1f7cdd549a8454fb97376e5c37040fc" ma:index="16" ma:taxonomy="true" ma:internalName="b1f7cdd549a8454fb97376e5c37040fc" ma:taxonomyFieldName="DocumentType" ma:displayName="Document Type" ma:readOnly="false" ma:default="" ma:fieldId="{b1f7cdd5-49a8-454f-b973-76e5c37040fc}" ma:sspId="0ac1876e-32bf-4158-94e7-cdbcd053a335" ma:termSetId="f83a1c9a-b23f-455b-8c9e-17fb9037db30" ma:anchorId="00000000-0000-0000-0000-000000000000" ma:open="false" ma:isKeyword="false">
      <xsd:complexType>
        <xsd:sequence>
          <xsd:element ref="pc:Terms" minOccurs="0" maxOccurs="1"/>
        </xsd:sequence>
      </xsd:complexType>
    </xsd:element>
    <xsd:element name="ja89261ff8244daf864530e8b7973c66" ma:index="18" ma:taxonomy="true" ma:internalName="ja89261ff8244daf864530e8b7973c66" ma:taxonomyFieldName="ConfidentialityLevel" ma:displayName="Confidentiality Level" ma:readOnly="false" ma:default="15;#Regular|07f1e362-856b-423d-bea6-a14079762141" ma:fieldId="{3a89261f-f824-4daf-8645-30e8b7973c66}" ma:sspId="0ac1876e-32bf-4158-94e7-cdbcd053a335" ma:termSetId="63da149f-0364-4b58-9838-6f5855a402c0" ma:anchorId="00000000-0000-0000-0000-000000000000" ma:open="false" ma:isKeyword="false">
      <xsd:complexType>
        <xsd:sequence>
          <xsd:element ref="pc:Terms" minOccurs="0" maxOccurs="1"/>
        </xsd:sequence>
      </xsd:complexType>
    </xsd:element>
    <xsd:element name="ldf822d702374457a75b2650fd19956f" ma:index="20" nillable="true" ma:taxonomy="true" ma:internalName="ldf822d702374457a75b2650fd19956f" ma:taxonomyFieldName="EsmaAudience" ma:displayName="Audience" ma:default="" ma:fieldId="{5df822d7-0237-4457-a75b-2650fd19956f}" ma:sspId="0ac1876e-32bf-4158-94e7-cdbcd053a335" ma:termSetId="76343289-0524-4d6c-b317-76d8c2e49caa" ma:anchorId="00000000-0000-0000-0000-000000000000" ma:open="false" ma:isKeyword="false">
      <xsd:complexType>
        <xsd:sequence>
          <xsd:element ref="pc:Terms" minOccurs="0" maxOccurs="1"/>
        </xsd:sequence>
      </xsd:complexType>
    </xsd:element>
    <xsd:element name="nd85f6bbfc564f3fa1f39842b48e85f3" ma:index="23" nillable="true" ma:taxonomy="true" ma:internalName="nd85f6bbfc564f3fa1f39842b48e85f3" ma:taxonomyFieldName="TeamTopic" ma:displayName="Team Topic" ma:readOnly="false" ma:default="20;#MiFID|12ea640b-499a-4be3-a838-c52eea0d9f66;#34;#MiFID II|79fbf68e-c320-4990-9466-a8f790411f83;#124;#MiFIR|c5186b5e-fb82-43f7-82a3-6b9c77f2e4fa" ma:fieldId="{7d85f6bb-fc56-4f3f-a1f3-9842b48e85f3}" ma:taxonomyMulti="true" ma:sspId="0ac1876e-32bf-4158-94e7-cdbcd053a335" ma:termSetId="850502f9-36b0-41fb-966b-d9fcd2f00296" ma:anchorId="00000000-0000-0000-0000-000000000000" ma:open="false" ma:isKeyword="false">
      <xsd:complexType>
        <xsd:sequence>
          <xsd:element ref="pc:Terms" minOccurs="0" maxOccurs="1"/>
        </xsd:sequence>
      </xsd:complexType>
    </xsd:element>
    <xsd:element name="TaxCatchAllLabel" ma:index="24" nillable="true" ma:displayName="Taxonomy Catch All Column1" ma:hidden="true" ma:list="{1d591544-b9e9-463f-8aea-85c90ce7dc60}" ma:internalName="TaxCatchAllLabel" ma:readOnly="true" ma:showField="CatchAllDataLabel" ma:web="3b122f42-3680-41b8-abdb-8f838d66b94f">
      <xsd:complexType>
        <xsd:complexContent>
          <xsd:extension base="dms:MultiChoiceLookup">
            <xsd:sequence>
              <xsd:element name="Value" type="dms:Lookup" maxOccurs="unbounded" minOccurs="0" nillable="true"/>
            </xsd:sequence>
          </xsd:extension>
        </xsd:complexContent>
      </xsd:complexType>
    </xsd:element>
    <xsd:element name="f926fd9ddf4e43dc9baf43a17188d082" ma:index="25" nillable="true" ma:taxonomy="true" ma:internalName="f926fd9ddf4e43dc9baf43a17188d082" ma:taxonomyFieldName="Topic" ma:displayName="Topic" ma:default="" ma:fieldId="{f926fd9d-df4e-43dc-9baf-43a17188d082}" ma:sspId="0ac1876e-32bf-4158-94e7-cdbcd053a335" ma:termSetId="80e7b547-73d5-4a28-be7b-816a161bb533" ma:anchorId="00000000-0000-0000-0000-000000000000"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7"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9"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7E128B-E921-4DC5-B743-24B755790D6D}">
  <ds:schemaRef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microsoft.com/sharepoint/v3"/>
    <ds:schemaRef ds:uri="http://purl.org/dc/dcmitype/"/>
    <ds:schemaRef ds:uri="http://schemas.microsoft.com/sharepoint/v4"/>
    <ds:schemaRef ds:uri="http://purl.org/dc/terms/"/>
    <ds:schemaRef ds:uri="http://schemas.openxmlformats.org/package/2006/metadata/core-properties"/>
    <ds:schemaRef ds:uri="3b122f42-3680-41b8-abdb-8f838d66b94f"/>
    <ds:schemaRef ds:uri="http://www.w3.org/XML/1998/namespace"/>
  </ds:schemaRefs>
</ds:datastoreItem>
</file>

<file path=customXml/itemProps2.xml><?xml version="1.0" encoding="utf-8"?>
<ds:datastoreItem xmlns:ds="http://schemas.openxmlformats.org/officeDocument/2006/customXml" ds:itemID="{2FA7B942-77AA-44CA-99BE-B30A38C99E7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b122f42-3680-41b8-abdb-8f838d66b94f"/>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32424B7-03EF-4FB5-BE51-52407668BEF3}">
  <ds:schemaRefs>
    <ds:schemaRef ds:uri="http://schemas.microsoft.com/sharepoint/events"/>
  </ds:schemaRefs>
</ds:datastoreItem>
</file>

<file path=customXml/itemProps4.xml><?xml version="1.0" encoding="utf-8"?>
<ds:datastoreItem xmlns:ds="http://schemas.openxmlformats.org/officeDocument/2006/customXml" ds:itemID="{6E03B8AB-9DE6-4D59-90FA-D8E62537DCF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62</vt:i4>
      </vt:variant>
    </vt:vector>
  </HeadingPairs>
  <TitlesOfParts>
    <vt:vector size="94" baseType="lpstr">
      <vt:lpstr>Instructions</vt:lpstr>
      <vt:lpstr>Part 1 - Contact information</vt:lpstr>
      <vt:lpstr>Part 2 - Details (AT)</vt:lpstr>
      <vt:lpstr>Part 2 - Details (BE)</vt:lpstr>
      <vt:lpstr>Part 2 - Details (BG)</vt:lpstr>
      <vt:lpstr>Part 2 - Details (CZ)</vt:lpstr>
      <vt:lpstr>Part 2 - Details (DE)</vt:lpstr>
      <vt:lpstr>Part 2 - Details (DK)</vt:lpstr>
      <vt:lpstr>Part 2 - Details (EE)</vt:lpstr>
      <vt:lpstr>Part 2 - Details (EL)</vt:lpstr>
      <vt:lpstr>Part 2 - Details (ES)</vt:lpstr>
      <vt:lpstr>Part 2 - Details (FI)</vt:lpstr>
      <vt:lpstr>Part 2 - Details (FR)</vt:lpstr>
      <vt:lpstr>Part 2 - Details (HR)</vt:lpstr>
      <vt:lpstr>Part 2 - Details (HU)</vt:lpstr>
      <vt:lpstr>Part 2 - Details (IE)</vt:lpstr>
      <vt:lpstr>Part 2 - Details (IT)</vt:lpstr>
      <vt:lpstr>Part 2 - Details (LT)</vt:lpstr>
      <vt:lpstr>Part 2 - Details (LU)</vt:lpstr>
      <vt:lpstr>Part 2 - Details (LV)</vt:lpstr>
      <vt:lpstr>Part 2 - Details (MT)</vt:lpstr>
      <vt:lpstr>Part 2 - Details (NL)</vt:lpstr>
      <vt:lpstr>Part 2 - Details (PL)</vt:lpstr>
      <vt:lpstr>Part 2 - Details (PT)</vt:lpstr>
      <vt:lpstr>Part 2 - Details (RO)</vt:lpstr>
      <vt:lpstr>Part 2 - Details (SE)</vt:lpstr>
      <vt:lpstr>Part 2 - Details (SI)</vt:lpstr>
      <vt:lpstr>Part 2 - Details (SK)</vt:lpstr>
      <vt:lpstr>Part 2 - Details (IS)</vt:lpstr>
      <vt:lpstr>Part 2 - Details (LI)</vt:lpstr>
      <vt:lpstr>Part 2 - Details (NO)</vt:lpstr>
      <vt:lpstr>Validation Tests</vt:lpstr>
      <vt:lpstr>AT</vt:lpstr>
      <vt:lpstr>BE</vt:lpstr>
      <vt:lpstr>BG</vt:lpstr>
      <vt:lpstr>ContactInfo</vt:lpstr>
      <vt:lpstr>CZ</vt:lpstr>
      <vt:lpstr>DE</vt:lpstr>
      <vt:lpstr>DK</vt:lpstr>
      <vt:lpstr>EE</vt:lpstr>
      <vt:lpstr>EL</vt:lpstr>
      <vt:lpstr>ES</vt:lpstr>
      <vt:lpstr>FI</vt:lpstr>
      <vt:lpstr>FR</vt:lpstr>
      <vt:lpstr>HR</vt:lpstr>
      <vt:lpstr>HU</vt:lpstr>
      <vt:lpstr>IE</vt:lpstr>
      <vt:lpstr>IS</vt:lpstr>
      <vt:lpstr>IT</vt:lpstr>
      <vt:lpstr>LI</vt:lpstr>
      <vt:lpstr>LT</vt:lpstr>
      <vt:lpstr>LU</vt:lpstr>
      <vt:lpstr>LV</vt:lpstr>
      <vt:lpstr>MT</vt:lpstr>
      <vt:lpstr>NL</vt:lpstr>
      <vt:lpstr>NO</vt:lpstr>
      <vt:lpstr>PL</vt:lpstr>
      <vt:lpstr>Instructions!Print_Area</vt:lpstr>
      <vt:lpstr>'Part 1 - Contact information'!Print_Area</vt:lpstr>
      <vt:lpstr>'Part 2 - Details (AT)'!Print_Area</vt:lpstr>
      <vt:lpstr>'Part 2 - Details (BE)'!Print_Area</vt:lpstr>
      <vt:lpstr>'Part 2 - Details (BG)'!Print_Area</vt:lpstr>
      <vt:lpstr>'Part 2 - Details (CZ)'!Print_Area</vt:lpstr>
      <vt:lpstr>'Part 2 - Details (DE)'!Print_Area</vt:lpstr>
      <vt:lpstr>'Part 2 - Details (DK)'!Print_Area</vt:lpstr>
      <vt:lpstr>'Part 2 - Details (EE)'!Print_Area</vt:lpstr>
      <vt:lpstr>'Part 2 - Details (EL)'!Print_Area</vt:lpstr>
      <vt:lpstr>'Part 2 - Details (ES)'!Print_Area</vt:lpstr>
      <vt:lpstr>'Part 2 - Details (FI)'!Print_Area</vt:lpstr>
      <vt:lpstr>'Part 2 - Details (FR)'!Print_Area</vt:lpstr>
      <vt:lpstr>'Part 2 - Details (HR)'!Print_Area</vt:lpstr>
      <vt:lpstr>'Part 2 - Details (HU)'!Print_Area</vt:lpstr>
      <vt:lpstr>'Part 2 - Details (IE)'!Print_Area</vt:lpstr>
      <vt:lpstr>'Part 2 - Details (IS)'!Print_Area</vt:lpstr>
      <vt:lpstr>'Part 2 - Details (IT)'!Print_Area</vt:lpstr>
      <vt:lpstr>'Part 2 - Details (LI)'!Print_Area</vt:lpstr>
      <vt:lpstr>'Part 2 - Details (LT)'!Print_Area</vt:lpstr>
      <vt:lpstr>'Part 2 - Details (LU)'!Print_Area</vt:lpstr>
      <vt:lpstr>'Part 2 - Details (LV)'!Print_Area</vt:lpstr>
      <vt:lpstr>'Part 2 - Details (MT)'!Print_Area</vt:lpstr>
      <vt:lpstr>'Part 2 - Details (NL)'!Print_Area</vt:lpstr>
      <vt:lpstr>'Part 2 - Details (NO)'!Print_Area</vt:lpstr>
      <vt:lpstr>'Part 2 - Details (PL)'!Print_Area</vt:lpstr>
      <vt:lpstr>'Part 2 - Details (PT)'!Print_Area</vt:lpstr>
      <vt:lpstr>'Part 2 - Details (RO)'!Print_Area</vt:lpstr>
      <vt:lpstr>'Part 2 - Details (SE)'!Print_Area</vt:lpstr>
      <vt:lpstr>'Part 2 - Details (SI)'!Print_Area</vt:lpstr>
      <vt:lpstr>'Part 2 - Details (SK)'!Print_Area</vt:lpstr>
      <vt:lpstr>'Validation Tests'!Print_Area</vt:lpstr>
      <vt:lpstr>PT</vt:lpstr>
      <vt:lpstr>RO</vt:lpstr>
      <vt:lpstr>SE</vt:lpstr>
      <vt:lpstr>SI</vt:lpstr>
      <vt:lpstr>SK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Leibeck</dc:creator>
  <cp:lastModifiedBy>ichristodoulou</cp:lastModifiedBy>
  <cp:lastPrinted>2021-06-11T10:38:35Z</cp:lastPrinted>
  <dcterms:created xsi:type="dcterms:W3CDTF">2019-11-18T18:18:55Z</dcterms:created>
  <dcterms:modified xsi:type="dcterms:W3CDTF">2021-06-14T04:40:52Z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0x0101004C1F842F26F0BF46AAFF4A33AAF0FAB9020D00573FC9391AEA1B4E836B3F1992EE8425</vt:lpwstr>
  </property>
  <property fmtid="{D5CDD505-2E9C-101B-9397-08002B2CF9AE}" pid="3" name="_dlc_DocIdItemGuid">
    <vt:lpwstr>53c4b6c2-f6e4-40d5-800e-6af19e9e068d</vt:lpwstr>
  </property>
  <property fmtid="{D5CDD505-2E9C-101B-9397-08002B2CF9AE}" pid="4" name="EsmaAudience">
    <vt:lpwstr/>
  </property>
  <property fmtid="{D5CDD505-2E9C-101B-9397-08002B2CF9AE}" pid="5" name="TeamName">
    <vt:lpwstr>30;#Investor Protection and Intermediaries|98c55de3-414a-4dc7-97ca-58b003cd9a35</vt:lpwstr>
  </property>
  <property fmtid="{D5CDD505-2E9C-101B-9397-08002B2CF9AE}" pid="6" name="Topic">
    <vt:lpwstr/>
  </property>
  <property fmtid="{D5CDD505-2E9C-101B-9397-08002B2CF9AE}" pid="7" name="TeamTopic">
    <vt:lpwstr>125;#Other Work|8e467236-62cb-4258-b359-81b56229d8cf</vt:lpwstr>
  </property>
  <property fmtid="{D5CDD505-2E9C-101B-9397-08002B2CF9AE}" pid="8" name="ConfidentialityLevel">
    <vt:lpwstr>15;#Regular|07f1e362-856b-423d-bea6-a14079762141</vt:lpwstr>
  </property>
  <property fmtid="{D5CDD505-2E9C-101B-9397-08002B2CF9AE}" pid="9" name="DocumentType">
    <vt:lpwstr>49;#Questionnaire|a849d609-a31c-415e-a1a8-503bcc16b083</vt:lpwstr>
  </property>
  <property fmtid="{D5CDD505-2E9C-101B-9397-08002B2CF9AE}" pid="10" name="_docset_NoMedatataSyncRequired">
    <vt:lpwstr>False</vt:lpwstr>
  </property>
</Properties>
</file>