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FILESRV\Redirection\ichristodoulou\Desktop\RBSF-ASP\"/>
    </mc:Choice>
  </mc:AlternateContent>
  <xr:revisionPtr revIDLastSave="0" documentId="13_ncr:1_{55EB0975-A76E-471D-A5C0-BAE935F4FFFB}" xr6:coauthVersionLast="47" xr6:coauthVersionMax="47" xr10:uidLastSave="{00000000-0000-0000-0000-000000000000}"/>
  <bookViews>
    <workbookView xWindow="-120" yWindow="-120" windowWidth="29040" windowHeight="15840" tabRatio="894" xr2:uid="{00000000-000D-0000-FFFF-FFFF00000000}"/>
  </bookViews>
  <sheets>
    <sheet name="Instructions" sheetId="14" r:id="rId1"/>
    <sheet name="Section A" sheetId="11" r:id="rId2"/>
    <sheet name="Section B" sheetId="3" r:id="rId3"/>
    <sheet name="Section C" sheetId="6" r:id="rId4"/>
    <sheet name="Section D" sheetId="4" r:id="rId5"/>
    <sheet name="Section E" sheetId="17" r:id="rId6"/>
    <sheet name="Section F" sheetId="16" r:id="rId7"/>
    <sheet name="Section G" sheetId="5" r:id="rId8"/>
    <sheet name="Section H" sheetId="7" r:id="rId9"/>
    <sheet name="Section I" sheetId="8" r:id="rId10"/>
    <sheet name="Section J" sheetId="18" r:id="rId11"/>
    <sheet name="Section K" sheetId="19" r:id="rId12"/>
    <sheet name="Section L" sheetId="20" r:id="rId13"/>
    <sheet name="Section M" sheetId="21" r:id="rId14"/>
    <sheet name="Validation Tests" sheetId="13" r:id="rId15"/>
    <sheet name="Allowed Values" sheetId="9" r:id="rId16"/>
  </sheets>
  <definedNames>
    <definedName name="Clients_Risk_Categ" localSheetId="5">'Allowed Values'!#REF!</definedName>
    <definedName name="Clients_Risk_Categ" localSheetId="6">'Allowed Values'!#REF!</definedName>
    <definedName name="Clients_Risk_Categ">'Allowed Values'!#REF!</definedName>
    <definedName name="countries">'Allowed Values'!$C$14:$C$263</definedName>
    <definedName name="Countries2">'Allowed Values'!$I$14:$I$262</definedName>
    <definedName name="Currencies" localSheetId="5">!#REF!</definedName>
    <definedName name="Currencies" localSheetId="6">!#REF!</definedName>
    <definedName name="Currencies">!#REF!</definedName>
    <definedName name="ex_nonex" localSheetId="5">'Allowed Values'!#REF!</definedName>
    <definedName name="ex_nonex" localSheetId="6">'Allowed Values'!#REF!</definedName>
    <definedName name="ex_nonex">'Allowed Values'!#REF!</definedName>
    <definedName name="GI">'Section A'!$C$29</definedName>
    <definedName name="InOut">'Allowed Values'!$C$278:$C$279</definedName>
    <definedName name="List_Opinion" localSheetId="5">!#REF!</definedName>
    <definedName name="List_Opinion" localSheetId="6">!#REF!</definedName>
    <definedName name="List_Opinion">!#REF!</definedName>
    <definedName name="_xlnm.Print_Area" localSheetId="15">'Allowed Values'!$A$1:$F$276</definedName>
    <definedName name="_xlnm.Print_Area" localSheetId="0">Instructions!$A$1:$N$65</definedName>
    <definedName name="_xlnm.Print_Area" localSheetId="1">'Section A'!$A$1:$E$31</definedName>
    <definedName name="_xlnm.Print_Area" localSheetId="2">'Section B'!$A$1:$E$90</definedName>
    <definedName name="_xlnm.Print_Area" localSheetId="3">'Section C'!$A$1:$J$49</definedName>
    <definedName name="_xlnm.Print_Area" localSheetId="4">'Section D'!$A$1:$G$45</definedName>
    <definedName name="_xlnm.Print_Area" localSheetId="5">'Section E'!$A$1:$H$78</definedName>
    <definedName name="_xlnm.Print_Area" localSheetId="6">'Section F'!$A$1:$F$76</definedName>
    <definedName name="_xlnm.Print_Area" localSheetId="7">'Section G'!$A$1:$J$41</definedName>
    <definedName name="_xlnm.Print_Area" localSheetId="8">'Section H'!$A$1:$E$41</definedName>
    <definedName name="_xlnm.Print_Area" localSheetId="9">'Section I'!$A$1:$H$57</definedName>
    <definedName name="_xlnm.Print_Area" localSheetId="10">'Section J'!$A$1:$F$96</definedName>
    <definedName name="_xlnm.Print_Area" localSheetId="11">'Section K'!$A$1:$F$220</definedName>
    <definedName name="_xlnm.Print_Area" localSheetId="12">'Section L'!$A$1:$R$271</definedName>
    <definedName name="_xlnm.Print_Area" localSheetId="13">'Section M'!$A$1:$J$64</definedName>
    <definedName name="_xlnm.Print_Area" localSheetId="14">'Validation Tests'!$A$1:$D$131</definedName>
    <definedName name="_xlnm.Print_Titles" localSheetId="15">'Allowed Values'!$13:$13</definedName>
    <definedName name="_xlnm.Print_Titles" localSheetId="12">'Section L'!$18:$19</definedName>
    <definedName name="Regime">'Allowed Values'!$C$286:$C$338</definedName>
    <definedName name="SB">'Section B'!$C$89</definedName>
    <definedName name="SC">'Section C'!$D$48</definedName>
    <definedName name="scale">'Allowed Values'!$C$266:$C$275</definedName>
    <definedName name="SD">'Section D'!$D$44</definedName>
    <definedName name="SE">'Section E'!$D$77</definedName>
    <definedName name="SF">'Section F'!$D$75</definedName>
    <definedName name="sfg">'Allowed Values'!#REF!</definedName>
    <definedName name="SG">'Section G'!$C$40</definedName>
    <definedName name="SH">'Section H'!$C$40</definedName>
    <definedName name="SI">'Section I'!$C$56</definedName>
    <definedName name="SJ">'Section J'!$C$95</definedName>
    <definedName name="SK">'Section K'!$C$219</definedName>
    <definedName name="SL">'Section L'!$L$15</definedName>
    <definedName name="SM">'Section M'!$E$62</definedName>
    <definedName name="ValidationDate_GI" localSheetId="5">'Section A'!#REF!</definedName>
    <definedName name="ValidationDate_GI" localSheetId="6">'Section A'!#REF!</definedName>
    <definedName name="ValidationDate_GI">'Section A'!#REF!</definedName>
    <definedName name="ValidationResult_GI">'Section A'!$C$29</definedName>
    <definedName name="yn">'Allowed Values'!$C$9:$C$10</definedName>
    <definedName name="ynna">'Allowed Values'!$C$9:$C$11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6" i="13" l="1"/>
  <c r="P16" i="21"/>
  <c r="O16" i="21"/>
  <c r="N16" i="21"/>
  <c r="M16" i="21"/>
  <c r="L16" i="21"/>
  <c r="N58" i="21"/>
  <c r="M58" i="21"/>
  <c r="N50" i="21"/>
  <c r="M50" i="21"/>
  <c r="L58" i="21"/>
  <c r="L50" i="21"/>
  <c r="M42" i="21"/>
  <c r="L42" i="21"/>
  <c r="E62" i="21" s="1"/>
  <c r="P19" i="21"/>
  <c r="P20" i="21"/>
  <c r="P21" i="21"/>
  <c r="P22" i="21"/>
  <c r="P23" i="21"/>
  <c r="P24" i="21"/>
  <c r="P25" i="21"/>
  <c r="P26" i="21"/>
  <c r="P27" i="21"/>
  <c r="P28" i="21"/>
  <c r="P29" i="21"/>
  <c r="P30" i="21"/>
  <c r="P31" i="21"/>
  <c r="P32" i="21"/>
  <c r="P33" i="21"/>
  <c r="P34" i="21"/>
  <c r="P35" i="21"/>
  <c r="P36" i="21"/>
  <c r="P37" i="21"/>
  <c r="P18" i="21"/>
  <c r="O19" i="21"/>
  <c r="O20" i="21"/>
  <c r="O21" i="21"/>
  <c r="O22" i="21"/>
  <c r="O23" i="21"/>
  <c r="O24" i="21"/>
  <c r="O25" i="21"/>
  <c r="O26" i="21"/>
  <c r="O27" i="21"/>
  <c r="O28" i="21"/>
  <c r="O29" i="21"/>
  <c r="O30" i="21"/>
  <c r="O31" i="21"/>
  <c r="O32" i="21"/>
  <c r="O33" i="21"/>
  <c r="O34" i="21"/>
  <c r="O35" i="21"/>
  <c r="O36" i="21"/>
  <c r="O37" i="21"/>
  <c r="O18" i="21"/>
  <c r="N19" i="21"/>
  <c r="N20" i="21"/>
  <c r="N21" i="21"/>
  <c r="N22" i="21"/>
  <c r="N23" i="21"/>
  <c r="N24" i="21"/>
  <c r="N25" i="21"/>
  <c r="N26" i="21"/>
  <c r="N27" i="21"/>
  <c r="N28" i="21"/>
  <c r="N29" i="21"/>
  <c r="N30" i="21"/>
  <c r="N31" i="21"/>
  <c r="N32" i="21"/>
  <c r="N33" i="21"/>
  <c r="N34" i="21"/>
  <c r="N35" i="21"/>
  <c r="N36" i="21"/>
  <c r="N37" i="21"/>
  <c r="N18" i="21"/>
  <c r="M19" i="21"/>
  <c r="M20" i="21"/>
  <c r="M21" i="21"/>
  <c r="M22" i="21"/>
  <c r="M23" i="21"/>
  <c r="M24" i="21"/>
  <c r="M25" i="21"/>
  <c r="M26" i="21"/>
  <c r="M27" i="21"/>
  <c r="M28" i="21"/>
  <c r="M29" i="21"/>
  <c r="M30" i="21"/>
  <c r="M31" i="21"/>
  <c r="M32" i="21"/>
  <c r="M33" i="21"/>
  <c r="M34" i="21"/>
  <c r="M35" i="21"/>
  <c r="M36" i="21"/>
  <c r="M37" i="21"/>
  <c r="M18" i="21"/>
  <c r="L18" i="21"/>
  <c r="L19" i="21"/>
  <c r="L20" i="21"/>
  <c r="L21" i="21"/>
  <c r="L22" i="21"/>
  <c r="L23" i="21"/>
  <c r="L24" i="21"/>
  <c r="L25" i="21"/>
  <c r="L26" i="21"/>
  <c r="L27" i="21"/>
  <c r="L28" i="21"/>
  <c r="L29" i="21"/>
  <c r="L30" i="21"/>
  <c r="L31" i="21"/>
  <c r="L32" i="21"/>
  <c r="L33" i="21"/>
  <c r="L34" i="21"/>
  <c r="L35" i="21"/>
  <c r="L36" i="21"/>
  <c r="L37" i="21"/>
  <c r="I38" i="21"/>
  <c r="H38" i="21"/>
  <c r="G38" i="21"/>
  <c r="F38" i="21"/>
  <c r="E38" i="21"/>
  <c r="D38" i="21"/>
  <c r="C219" i="19"/>
  <c r="C95" i="18"/>
  <c r="C56" i="8"/>
  <c r="C40" i="7"/>
  <c r="L7" i="5"/>
  <c r="C40" i="5" s="1"/>
  <c r="L21" i="5"/>
  <c r="L20" i="5"/>
  <c r="L19" i="5"/>
  <c r="L18" i="5"/>
  <c r="L17" i="5"/>
  <c r="D75" i="16"/>
  <c r="D77" i="17"/>
  <c r="D44" i="4"/>
  <c r="D48" i="6"/>
  <c r="C29" i="11" l="1"/>
  <c r="B130" i="13" s="1"/>
  <c r="G17" i="5"/>
  <c r="C89" i="3" l="1"/>
  <c r="B3" i="21"/>
  <c r="B1" i="21"/>
  <c r="L36" i="5"/>
  <c r="L34" i="5"/>
  <c r="L13" i="5"/>
  <c r="L11" i="5"/>
  <c r="K13" i="5"/>
  <c r="K11" i="5"/>
  <c r="H20" i="18" l="1"/>
  <c r="K14" i="6" l="1"/>
  <c r="K11" i="6"/>
  <c r="C70" i="13" l="1"/>
  <c r="T21" i="20" l="1"/>
  <c r="U21" i="20"/>
  <c r="V21" i="20"/>
  <c r="W21" i="20"/>
  <c r="X21" i="20"/>
  <c r="Y21" i="20"/>
  <c r="Z21" i="20"/>
  <c r="AA21" i="20"/>
  <c r="AB21" i="20"/>
  <c r="AC21" i="20"/>
  <c r="AD21" i="20"/>
  <c r="AE21" i="20"/>
  <c r="AF21" i="20"/>
  <c r="AG21" i="20"/>
  <c r="AH21" i="20"/>
  <c r="T22" i="20"/>
  <c r="U22" i="20"/>
  <c r="V22" i="20"/>
  <c r="W22" i="20"/>
  <c r="X22" i="20"/>
  <c r="Y22" i="20"/>
  <c r="Z22" i="20"/>
  <c r="AA22" i="20"/>
  <c r="AB22" i="20"/>
  <c r="AC22" i="20"/>
  <c r="AD22" i="20"/>
  <c r="AE22" i="20"/>
  <c r="AF22" i="20"/>
  <c r="AG22" i="20"/>
  <c r="AH22" i="20"/>
  <c r="T23" i="20"/>
  <c r="U23" i="20"/>
  <c r="V23" i="20"/>
  <c r="W23" i="20"/>
  <c r="X23" i="20"/>
  <c r="Y23" i="20"/>
  <c r="Z23" i="20"/>
  <c r="AA23" i="20"/>
  <c r="AB23" i="20"/>
  <c r="AC23" i="20"/>
  <c r="AD23" i="20"/>
  <c r="AE23" i="20"/>
  <c r="AF23" i="20"/>
  <c r="AG23" i="20"/>
  <c r="AH23" i="20"/>
  <c r="T24" i="20"/>
  <c r="U24" i="20"/>
  <c r="V24" i="20"/>
  <c r="W24" i="20"/>
  <c r="X24" i="20"/>
  <c r="Y24" i="20"/>
  <c r="Z24" i="20"/>
  <c r="AA24" i="20"/>
  <c r="AB24" i="20"/>
  <c r="AC24" i="20"/>
  <c r="AD24" i="20"/>
  <c r="AE24" i="20"/>
  <c r="AF24" i="20"/>
  <c r="AG24" i="20"/>
  <c r="AH24" i="20"/>
  <c r="T25" i="20"/>
  <c r="U25" i="20"/>
  <c r="V25" i="20"/>
  <c r="W25" i="20"/>
  <c r="X25" i="20"/>
  <c r="Y25" i="20"/>
  <c r="Z25" i="20"/>
  <c r="AA25" i="20"/>
  <c r="AB25" i="20"/>
  <c r="AC25" i="20"/>
  <c r="AD25" i="20"/>
  <c r="AE25" i="20"/>
  <c r="AF25" i="20"/>
  <c r="AG25" i="20"/>
  <c r="AH25" i="20"/>
  <c r="T26" i="20"/>
  <c r="U26" i="20"/>
  <c r="V26" i="20"/>
  <c r="W26" i="20"/>
  <c r="X26" i="20"/>
  <c r="Y26" i="20"/>
  <c r="Z26" i="20"/>
  <c r="AA26" i="20"/>
  <c r="AB26" i="20"/>
  <c r="AC26" i="20"/>
  <c r="AD26" i="20"/>
  <c r="AE26" i="20"/>
  <c r="AF26" i="20"/>
  <c r="AG26" i="20"/>
  <c r="AH26" i="20"/>
  <c r="T27" i="20"/>
  <c r="U27" i="20"/>
  <c r="V27" i="20"/>
  <c r="W27" i="20"/>
  <c r="X27" i="20"/>
  <c r="Y27" i="20"/>
  <c r="Z27" i="20"/>
  <c r="AA27" i="20"/>
  <c r="AB27" i="20"/>
  <c r="AC27" i="20"/>
  <c r="AD27" i="20"/>
  <c r="AE27" i="20"/>
  <c r="AF27" i="20"/>
  <c r="AG27" i="20"/>
  <c r="AH27" i="20"/>
  <c r="T28" i="20"/>
  <c r="U28" i="20"/>
  <c r="V28" i="20"/>
  <c r="W28" i="20"/>
  <c r="X28" i="20"/>
  <c r="Y28" i="20"/>
  <c r="Z28" i="20"/>
  <c r="AA28" i="20"/>
  <c r="AB28" i="20"/>
  <c r="AC28" i="20"/>
  <c r="AD28" i="20"/>
  <c r="AE28" i="20"/>
  <c r="AF28" i="20"/>
  <c r="AG28" i="20"/>
  <c r="AH28" i="20"/>
  <c r="T29" i="20"/>
  <c r="U29" i="20"/>
  <c r="V29" i="20"/>
  <c r="W29" i="20"/>
  <c r="X29" i="20"/>
  <c r="Y29" i="20"/>
  <c r="Z29" i="20"/>
  <c r="AA29" i="20"/>
  <c r="AB29" i="20"/>
  <c r="AC29" i="20"/>
  <c r="AD29" i="20"/>
  <c r="AE29" i="20"/>
  <c r="AF29" i="20"/>
  <c r="AG29" i="20"/>
  <c r="AH29" i="20"/>
  <c r="T30" i="20"/>
  <c r="U30" i="20"/>
  <c r="V30" i="20"/>
  <c r="W30" i="20"/>
  <c r="X30" i="20"/>
  <c r="Y30" i="20"/>
  <c r="Z30" i="20"/>
  <c r="AA30" i="20"/>
  <c r="AB30" i="20"/>
  <c r="AC30" i="20"/>
  <c r="AD30" i="20"/>
  <c r="AE30" i="20"/>
  <c r="AF30" i="20"/>
  <c r="AG30" i="20"/>
  <c r="AH30" i="20"/>
  <c r="T31" i="20"/>
  <c r="U31" i="20"/>
  <c r="V31" i="20"/>
  <c r="W31" i="20"/>
  <c r="X31" i="20"/>
  <c r="Y31" i="20"/>
  <c r="Z31" i="20"/>
  <c r="AA31" i="20"/>
  <c r="AB31" i="20"/>
  <c r="AC31" i="20"/>
  <c r="AD31" i="20"/>
  <c r="AE31" i="20"/>
  <c r="AF31" i="20"/>
  <c r="AG31" i="20"/>
  <c r="AH31" i="20"/>
  <c r="T32" i="20"/>
  <c r="U32" i="20"/>
  <c r="V32" i="20"/>
  <c r="W32" i="20"/>
  <c r="X32" i="20"/>
  <c r="Y32" i="20"/>
  <c r="Z32" i="20"/>
  <c r="AA32" i="20"/>
  <c r="AB32" i="20"/>
  <c r="AC32" i="20"/>
  <c r="AD32" i="20"/>
  <c r="AE32" i="20"/>
  <c r="AF32" i="20"/>
  <c r="AG32" i="20"/>
  <c r="AH32" i="20"/>
  <c r="T33" i="20"/>
  <c r="U33" i="20"/>
  <c r="V33" i="20"/>
  <c r="W33" i="20"/>
  <c r="X33" i="20"/>
  <c r="Y33" i="20"/>
  <c r="Z33" i="20"/>
  <c r="AA33" i="20"/>
  <c r="AB33" i="20"/>
  <c r="AC33" i="20"/>
  <c r="AD33" i="20"/>
  <c r="AE33" i="20"/>
  <c r="AF33" i="20"/>
  <c r="AG33" i="20"/>
  <c r="AH33" i="20"/>
  <c r="T34" i="20"/>
  <c r="U34" i="20"/>
  <c r="V34" i="20"/>
  <c r="W34" i="20"/>
  <c r="X34" i="20"/>
  <c r="Y34" i="20"/>
  <c r="Z34" i="20"/>
  <c r="AA34" i="20"/>
  <c r="AB34" i="20"/>
  <c r="AC34" i="20"/>
  <c r="AD34" i="20"/>
  <c r="AE34" i="20"/>
  <c r="AF34" i="20"/>
  <c r="AG34" i="20"/>
  <c r="AH34" i="20"/>
  <c r="T35" i="20"/>
  <c r="U35" i="20"/>
  <c r="V35" i="20"/>
  <c r="W35" i="20"/>
  <c r="X35" i="20"/>
  <c r="Y35" i="20"/>
  <c r="Z35" i="20"/>
  <c r="AA35" i="20"/>
  <c r="AB35" i="20"/>
  <c r="AC35" i="20"/>
  <c r="AD35" i="20"/>
  <c r="AE35" i="20"/>
  <c r="AF35" i="20"/>
  <c r="AG35" i="20"/>
  <c r="AH35" i="20"/>
  <c r="T36" i="20"/>
  <c r="U36" i="20"/>
  <c r="V36" i="20"/>
  <c r="W36" i="20"/>
  <c r="X36" i="20"/>
  <c r="Y36" i="20"/>
  <c r="Z36" i="20"/>
  <c r="AA36" i="20"/>
  <c r="AB36" i="20"/>
  <c r="AC36" i="20"/>
  <c r="AD36" i="20"/>
  <c r="AE36" i="20"/>
  <c r="AF36" i="20"/>
  <c r="AG36" i="20"/>
  <c r="AH36" i="20"/>
  <c r="T37" i="20"/>
  <c r="U37" i="20"/>
  <c r="V37" i="20"/>
  <c r="W37" i="20"/>
  <c r="X37" i="20"/>
  <c r="Y37" i="20"/>
  <c r="Z37" i="20"/>
  <c r="AA37" i="20"/>
  <c r="AB37" i="20"/>
  <c r="AC37" i="20"/>
  <c r="AD37" i="20"/>
  <c r="AE37" i="20"/>
  <c r="AF37" i="20"/>
  <c r="AG37" i="20"/>
  <c r="AH37" i="20"/>
  <c r="T38" i="20"/>
  <c r="U38" i="20"/>
  <c r="V38" i="20"/>
  <c r="W38" i="20"/>
  <c r="X38" i="20"/>
  <c r="Y38" i="20"/>
  <c r="Z38" i="20"/>
  <c r="AA38" i="20"/>
  <c r="AB38" i="20"/>
  <c r="AC38" i="20"/>
  <c r="AD38" i="20"/>
  <c r="AE38" i="20"/>
  <c r="AF38" i="20"/>
  <c r="AG38" i="20"/>
  <c r="AH38" i="20"/>
  <c r="T39" i="20"/>
  <c r="U39" i="20"/>
  <c r="V39" i="20"/>
  <c r="W39" i="20"/>
  <c r="X39" i="20"/>
  <c r="Y39" i="20"/>
  <c r="Z39" i="20"/>
  <c r="AA39" i="20"/>
  <c r="AB39" i="20"/>
  <c r="AC39" i="20"/>
  <c r="AD39" i="20"/>
  <c r="AE39" i="20"/>
  <c r="AF39" i="20"/>
  <c r="AG39" i="20"/>
  <c r="AH39" i="20"/>
  <c r="T40" i="20"/>
  <c r="U40" i="20"/>
  <c r="V40" i="20"/>
  <c r="W40" i="20"/>
  <c r="X40" i="20"/>
  <c r="Y40" i="20"/>
  <c r="Z40" i="20"/>
  <c r="AA40" i="20"/>
  <c r="AB40" i="20"/>
  <c r="AC40" i="20"/>
  <c r="AD40" i="20"/>
  <c r="AE40" i="20"/>
  <c r="AF40" i="20"/>
  <c r="AG40" i="20"/>
  <c r="AH40" i="20"/>
  <c r="T41" i="20"/>
  <c r="U41" i="20"/>
  <c r="V41" i="20"/>
  <c r="W41" i="20"/>
  <c r="X41" i="20"/>
  <c r="Y41" i="20"/>
  <c r="Z41" i="20"/>
  <c r="AA41" i="20"/>
  <c r="AB41" i="20"/>
  <c r="AC41" i="20"/>
  <c r="AD41" i="20"/>
  <c r="AE41" i="20"/>
  <c r="AF41" i="20"/>
  <c r="AG41" i="20"/>
  <c r="AH41" i="20"/>
  <c r="T42" i="20"/>
  <c r="U42" i="20"/>
  <c r="V42" i="20"/>
  <c r="W42" i="20"/>
  <c r="X42" i="20"/>
  <c r="Y42" i="20"/>
  <c r="Z42" i="20"/>
  <c r="AA42" i="20"/>
  <c r="AB42" i="20"/>
  <c r="AC42" i="20"/>
  <c r="AD42" i="20"/>
  <c r="AE42" i="20"/>
  <c r="AF42" i="20"/>
  <c r="AG42" i="20"/>
  <c r="AH42" i="20"/>
  <c r="T43" i="20"/>
  <c r="U43" i="20"/>
  <c r="V43" i="20"/>
  <c r="W43" i="20"/>
  <c r="X43" i="20"/>
  <c r="Y43" i="20"/>
  <c r="Z43" i="20"/>
  <c r="AA43" i="20"/>
  <c r="AB43" i="20"/>
  <c r="AC43" i="20"/>
  <c r="AD43" i="20"/>
  <c r="AE43" i="20"/>
  <c r="AF43" i="20"/>
  <c r="AG43" i="20"/>
  <c r="AH43" i="20"/>
  <c r="T44" i="20"/>
  <c r="U44" i="20"/>
  <c r="V44" i="20"/>
  <c r="W44" i="20"/>
  <c r="X44" i="20"/>
  <c r="Y44" i="20"/>
  <c r="Z44" i="20"/>
  <c r="AA44" i="20"/>
  <c r="AB44" i="20"/>
  <c r="AC44" i="20"/>
  <c r="AD44" i="20"/>
  <c r="AE44" i="20"/>
  <c r="AF44" i="20"/>
  <c r="AG44" i="20"/>
  <c r="AH44" i="20"/>
  <c r="T45" i="20"/>
  <c r="U45" i="20"/>
  <c r="V45" i="20"/>
  <c r="W45" i="20"/>
  <c r="X45" i="20"/>
  <c r="Y45" i="20"/>
  <c r="Z45" i="20"/>
  <c r="AA45" i="20"/>
  <c r="AB45" i="20"/>
  <c r="AC45" i="20"/>
  <c r="AD45" i="20"/>
  <c r="AE45" i="20"/>
  <c r="AF45" i="20"/>
  <c r="AG45" i="20"/>
  <c r="AH45" i="20"/>
  <c r="T46" i="20"/>
  <c r="U46" i="20"/>
  <c r="V46" i="20"/>
  <c r="W46" i="20"/>
  <c r="X46" i="20"/>
  <c r="Y46" i="20"/>
  <c r="Z46" i="20"/>
  <c r="AA46" i="20"/>
  <c r="AB46" i="20"/>
  <c r="AC46" i="20"/>
  <c r="AD46" i="20"/>
  <c r="AE46" i="20"/>
  <c r="AF46" i="20"/>
  <c r="AG46" i="20"/>
  <c r="AH46" i="20"/>
  <c r="T47" i="20"/>
  <c r="U47" i="20"/>
  <c r="V47" i="20"/>
  <c r="W47" i="20"/>
  <c r="X47" i="20"/>
  <c r="Y47" i="20"/>
  <c r="Z47" i="20"/>
  <c r="AA47" i="20"/>
  <c r="AB47" i="20"/>
  <c r="AC47" i="20"/>
  <c r="AD47" i="20"/>
  <c r="AE47" i="20"/>
  <c r="AF47" i="20"/>
  <c r="AG47" i="20"/>
  <c r="AH47" i="20"/>
  <c r="T48" i="20"/>
  <c r="U48" i="20"/>
  <c r="V48" i="20"/>
  <c r="W48" i="20"/>
  <c r="X48" i="20"/>
  <c r="Y48" i="20"/>
  <c r="Z48" i="20"/>
  <c r="AA48" i="20"/>
  <c r="AB48" i="20"/>
  <c r="AC48" i="20"/>
  <c r="AD48" i="20"/>
  <c r="AE48" i="20"/>
  <c r="AF48" i="20"/>
  <c r="AG48" i="20"/>
  <c r="AH48" i="20"/>
  <c r="T49" i="20"/>
  <c r="U49" i="20"/>
  <c r="V49" i="20"/>
  <c r="W49" i="20"/>
  <c r="X49" i="20"/>
  <c r="Y49" i="20"/>
  <c r="Z49" i="20"/>
  <c r="AA49" i="20"/>
  <c r="AB49" i="20"/>
  <c r="AC49" i="20"/>
  <c r="AD49" i="20"/>
  <c r="AE49" i="20"/>
  <c r="AF49" i="20"/>
  <c r="AG49" i="20"/>
  <c r="AH49" i="20"/>
  <c r="T50" i="20"/>
  <c r="U50" i="20"/>
  <c r="V50" i="20"/>
  <c r="W50" i="20"/>
  <c r="X50" i="20"/>
  <c r="Y50" i="20"/>
  <c r="Z50" i="20"/>
  <c r="AA50" i="20"/>
  <c r="AB50" i="20"/>
  <c r="AC50" i="20"/>
  <c r="AD50" i="20"/>
  <c r="AE50" i="20"/>
  <c r="AF50" i="20"/>
  <c r="AG50" i="20"/>
  <c r="AH50" i="20"/>
  <c r="T51" i="20"/>
  <c r="U51" i="20"/>
  <c r="V51" i="20"/>
  <c r="W51" i="20"/>
  <c r="X51" i="20"/>
  <c r="Y51" i="20"/>
  <c r="Z51" i="20"/>
  <c r="AA51" i="20"/>
  <c r="AB51" i="20"/>
  <c r="AC51" i="20"/>
  <c r="AD51" i="20"/>
  <c r="AE51" i="20"/>
  <c r="AF51" i="20"/>
  <c r="AG51" i="20"/>
  <c r="AH51" i="20"/>
  <c r="T52" i="20"/>
  <c r="U52" i="20"/>
  <c r="V52" i="20"/>
  <c r="W52" i="20"/>
  <c r="X52" i="20"/>
  <c r="Y52" i="20"/>
  <c r="Z52" i="20"/>
  <c r="AA52" i="20"/>
  <c r="AB52" i="20"/>
  <c r="AC52" i="20"/>
  <c r="AD52" i="20"/>
  <c r="AE52" i="20"/>
  <c r="AF52" i="20"/>
  <c r="AG52" i="20"/>
  <c r="AH52" i="20"/>
  <c r="T53" i="20"/>
  <c r="U53" i="20"/>
  <c r="V53" i="20"/>
  <c r="W53" i="20"/>
  <c r="X53" i="20"/>
  <c r="Y53" i="20"/>
  <c r="Z53" i="20"/>
  <c r="AA53" i="20"/>
  <c r="AB53" i="20"/>
  <c r="AC53" i="20"/>
  <c r="AD53" i="20"/>
  <c r="AE53" i="20"/>
  <c r="AF53" i="20"/>
  <c r="AG53" i="20"/>
  <c r="AH53" i="20"/>
  <c r="T54" i="20"/>
  <c r="U54" i="20"/>
  <c r="V54" i="20"/>
  <c r="W54" i="20"/>
  <c r="X54" i="20"/>
  <c r="Y54" i="20"/>
  <c r="Z54" i="20"/>
  <c r="AA54" i="20"/>
  <c r="AB54" i="20"/>
  <c r="AC54" i="20"/>
  <c r="AD54" i="20"/>
  <c r="AE54" i="20"/>
  <c r="AF54" i="20"/>
  <c r="AG54" i="20"/>
  <c r="AH54" i="20"/>
  <c r="T55" i="20"/>
  <c r="U55" i="20"/>
  <c r="V55" i="20"/>
  <c r="W55" i="20"/>
  <c r="X55" i="20"/>
  <c r="Y55" i="20"/>
  <c r="Z55" i="20"/>
  <c r="AA55" i="20"/>
  <c r="AB55" i="20"/>
  <c r="AC55" i="20"/>
  <c r="AD55" i="20"/>
  <c r="AE55" i="20"/>
  <c r="AF55" i="20"/>
  <c r="AG55" i="20"/>
  <c r="AH55" i="20"/>
  <c r="T56" i="20"/>
  <c r="U56" i="20"/>
  <c r="V56" i="20"/>
  <c r="W56" i="20"/>
  <c r="X56" i="20"/>
  <c r="Y56" i="20"/>
  <c r="Z56" i="20"/>
  <c r="AA56" i="20"/>
  <c r="AB56" i="20"/>
  <c r="AC56" i="20"/>
  <c r="AD56" i="20"/>
  <c r="AE56" i="20"/>
  <c r="AF56" i="20"/>
  <c r="AG56" i="20"/>
  <c r="AH56" i="20"/>
  <c r="T57" i="20"/>
  <c r="U57" i="20"/>
  <c r="V57" i="20"/>
  <c r="W57" i="20"/>
  <c r="X57" i="20"/>
  <c r="Y57" i="20"/>
  <c r="Z57" i="20"/>
  <c r="AA57" i="20"/>
  <c r="AB57" i="20"/>
  <c r="AC57" i="20"/>
  <c r="AD57" i="20"/>
  <c r="AE57" i="20"/>
  <c r="AF57" i="20"/>
  <c r="AG57" i="20"/>
  <c r="AH57" i="20"/>
  <c r="T58" i="20"/>
  <c r="U58" i="20"/>
  <c r="V58" i="20"/>
  <c r="W58" i="20"/>
  <c r="X58" i="20"/>
  <c r="Y58" i="20"/>
  <c r="Z58" i="20"/>
  <c r="AA58" i="20"/>
  <c r="AB58" i="20"/>
  <c r="AC58" i="20"/>
  <c r="AD58" i="20"/>
  <c r="AE58" i="20"/>
  <c r="AF58" i="20"/>
  <c r="AG58" i="20"/>
  <c r="AH58" i="20"/>
  <c r="T59" i="20"/>
  <c r="U59" i="20"/>
  <c r="V59" i="20"/>
  <c r="W59" i="20"/>
  <c r="X59" i="20"/>
  <c r="Y59" i="20"/>
  <c r="Z59" i="20"/>
  <c r="AA59" i="20"/>
  <c r="AB59" i="20"/>
  <c r="AC59" i="20"/>
  <c r="AD59" i="20"/>
  <c r="AE59" i="20"/>
  <c r="AF59" i="20"/>
  <c r="AG59" i="20"/>
  <c r="AH59" i="20"/>
  <c r="T60" i="20"/>
  <c r="U60" i="20"/>
  <c r="V60" i="20"/>
  <c r="W60" i="20"/>
  <c r="X60" i="20"/>
  <c r="Y60" i="20"/>
  <c r="Z60" i="20"/>
  <c r="AA60" i="20"/>
  <c r="AB60" i="20"/>
  <c r="AC60" i="20"/>
  <c r="AD60" i="20"/>
  <c r="AE60" i="20"/>
  <c r="AF60" i="20"/>
  <c r="AG60" i="20"/>
  <c r="AH60" i="20"/>
  <c r="T61" i="20"/>
  <c r="U61" i="20"/>
  <c r="V61" i="20"/>
  <c r="W61" i="20"/>
  <c r="X61" i="20"/>
  <c r="Y61" i="20"/>
  <c r="Z61" i="20"/>
  <c r="AA61" i="20"/>
  <c r="AB61" i="20"/>
  <c r="AC61" i="20"/>
  <c r="AD61" i="20"/>
  <c r="AE61" i="20"/>
  <c r="AF61" i="20"/>
  <c r="AG61" i="20"/>
  <c r="AH61" i="20"/>
  <c r="T62" i="20"/>
  <c r="U62" i="20"/>
  <c r="V62" i="20"/>
  <c r="W62" i="20"/>
  <c r="X62" i="20"/>
  <c r="Y62" i="20"/>
  <c r="Z62" i="20"/>
  <c r="AA62" i="20"/>
  <c r="AB62" i="20"/>
  <c r="AC62" i="20"/>
  <c r="AD62" i="20"/>
  <c r="AE62" i="20"/>
  <c r="AF62" i="20"/>
  <c r="AG62" i="20"/>
  <c r="AH62" i="20"/>
  <c r="T63" i="20"/>
  <c r="U63" i="20"/>
  <c r="V63" i="20"/>
  <c r="W63" i="20"/>
  <c r="X63" i="20"/>
  <c r="Y63" i="20"/>
  <c r="Z63" i="20"/>
  <c r="AA63" i="20"/>
  <c r="AB63" i="20"/>
  <c r="AC63" i="20"/>
  <c r="AD63" i="20"/>
  <c r="AE63" i="20"/>
  <c r="AF63" i="20"/>
  <c r="AG63" i="20"/>
  <c r="AH63" i="20"/>
  <c r="T64" i="20"/>
  <c r="U64" i="20"/>
  <c r="V64" i="20"/>
  <c r="W64" i="20"/>
  <c r="X64" i="20"/>
  <c r="Y64" i="20"/>
  <c r="Z64" i="20"/>
  <c r="AA64" i="20"/>
  <c r="AB64" i="20"/>
  <c r="AC64" i="20"/>
  <c r="AD64" i="20"/>
  <c r="AE64" i="20"/>
  <c r="AF64" i="20"/>
  <c r="AG64" i="20"/>
  <c r="AH64" i="20"/>
  <c r="T65" i="20"/>
  <c r="U65" i="20"/>
  <c r="V65" i="20"/>
  <c r="W65" i="20"/>
  <c r="X65" i="20"/>
  <c r="Y65" i="20"/>
  <c r="Z65" i="20"/>
  <c r="AA65" i="20"/>
  <c r="AB65" i="20"/>
  <c r="AC65" i="20"/>
  <c r="AD65" i="20"/>
  <c r="AE65" i="20"/>
  <c r="AF65" i="20"/>
  <c r="AG65" i="20"/>
  <c r="AH65" i="20"/>
  <c r="T66" i="20"/>
  <c r="U66" i="20"/>
  <c r="V66" i="20"/>
  <c r="W66" i="20"/>
  <c r="X66" i="20"/>
  <c r="Y66" i="20"/>
  <c r="Z66" i="20"/>
  <c r="AA66" i="20"/>
  <c r="AB66" i="20"/>
  <c r="AC66" i="20"/>
  <c r="AD66" i="20"/>
  <c r="AE66" i="20"/>
  <c r="AF66" i="20"/>
  <c r="AG66" i="20"/>
  <c r="AH66" i="20"/>
  <c r="T67" i="20"/>
  <c r="U67" i="20"/>
  <c r="V67" i="20"/>
  <c r="W67" i="20"/>
  <c r="X67" i="20"/>
  <c r="Y67" i="20"/>
  <c r="Z67" i="20"/>
  <c r="AA67" i="20"/>
  <c r="AB67" i="20"/>
  <c r="AC67" i="20"/>
  <c r="AD67" i="20"/>
  <c r="AE67" i="20"/>
  <c r="AF67" i="20"/>
  <c r="AG67" i="20"/>
  <c r="AH67" i="20"/>
  <c r="T68" i="20"/>
  <c r="U68" i="20"/>
  <c r="V68" i="20"/>
  <c r="W68" i="20"/>
  <c r="X68" i="20"/>
  <c r="Y68" i="20"/>
  <c r="Z68" i="20"/>
  <c r="AA68" i="20"/>
  <c r="AB68" i="20"/>
  <c r="AC68" i="20"/>
  <c r="AD68" i="20"/>
  <c r="AE68" i="20"/>
  <c r="AF68" i="20"/>
  <c r="AG68" i="20"/>
  <c r="AH68" i="20"/>
  <c r="T69" i="20"/>
  <c r="U69" i="20"/>
  <c r="V69" i="20"/>
  <c r="W69" i="20"/>
  <c r="X69" i="20"/>
  <c r="Y69" i="20"/>
  <c r="Z69" i="20"/>
  <c r="AA69" i="20"/>
  <c r="AB69" i="20"/>
  <c r="AC69" i="20"/>
  <c r="AD69" i="20"/>
  <c r="AE69" i="20"/>
  <c r="AF69" i="20"/>
  <c r="AG69" i="20"/>
  <c r="AH69" i="20"/>
  <c r="T70" i="20"/>
  <c r="U70" i="20"/>
  <c r="V70" i="20"/>
  <c r="W70" i="20"/>
  <c r="X70" i="20"/>
  <c r="Y70" i="20"/>
  <c r="Z70" i="20"/>
  <c r="AA70" i="20"/>
  <c r="AB70" i="20"/>
  <c r="AC70" i="20"/>
  <c r="AD70" i="20"/>
  <c r="AE70" i="20"/>
  <c r="AF70" i="20"/>
  <c r="AG70" i="20"/>
  <c r="AH70" i="20"/>
  <c r="T71" i="20"/>
  <c r="U71" i="20"/>
  <c r="V71" i="20"/>
  <c r="W71" i="20"/>
  <c r="X71" i="20"/>
  <c r="Y71" i="20"/>
  <c r="Z71" i="20"/>
  <c r="AA71" i="20"/>
  <c r="AB71" i="20"/>
  <c r="AC71" i="20"/>
  <c r="AD71" i="20"/>
  <c r="AE71" i="20"/>
  <c r="AF71" i="20"/>
  <c r="AG71" i="20"/>
  <c r="AH71" i="20"/>
  <c r="T72" i="20"/>
  <c r="U72" i="20"/>
  <c r="V72" i="20"/>
  <c r="W72" i="20"/>
  <c r="X72" i="20"/>
  <c r="Y72" i="20"/>
  <c r="Z72" i="20"/>
  <c r="AA72" i="20"/>
  <c r="AB72" i="20"/>
  <c r="AC72" i="20"/>
  <c r="AD72" i="20"/>
  <c r="AE72" i="20"/>
  <c r="AF72" i="20"/>
  <c r="AG72" i="20"/>
  <c r="AH72" i="20"/>
  <c r="T73" i="20"/>
  <c r="U73" i="20"/>
  <c r="V73" i="20"/>
  <c r="W73" i="20"/>
  <c r="X73" i="20"/>
  <c r="Y73" i="20"/>
  <c r="Z73" i="20"/>
  <c r="AA73" i="20"/>
  <c r="AB73" i="20"/>
  <c r="AC73" i="20"/>
  <c r="AD73" i="20"/>
  <c r="AE73" i="20"/>
  <c r="AF73" i="20"/>
  <c r="AG73" i="20"/>
  <c r="AH73" i="20"/>
  <c r="T74" i="20"/>
  <c r="U74" i="20"/>
  <c r="V74" i="20"/>
  <c r="W74" i="20"/>
  <c r="X74" i="20"/>
  <c r="Y74" i="20"/>
  <c r="Z74" i="20"/>
  <c r="AA74" i="20"/>
  <c r="AB74" i="20"/>
  <c r="AC74" i="20"/>
  <c r="AD74" i="20"/>
  <c r="AE74" i="20"/>
  <c r="AF74" i="20"/>
  <c r="AG74" i="20"/>
  <c r="AH74" i="20"/>
  <c r="T75" i="20"/>
  <c r="U75" i="20"/>
  <c r="V75" i="20"/>
  <c r="W75" i="20"/>
  <c r="X75" i="20"/>
  <c r="Y75" i="20"/>
  <c r="Z75" i="20"/>
  <c r="AA75" i="20"/>
  <c r="AB75" i="20"/>
  <c r="AC75" i="20"/>
  <c r="AD75" i="20"/>
  <c r="AE75" i="20"/>
  <c r="AF75" i="20"/>
  <c r="AG75" i="20"/>
  <c r="AH75" i="20"/>
  <c r="T76" i="20"/>
  <c r="U76" i="20"/>
  <c r="V76" i="20"/>
  <c r="W76" i="20"/>
  <c r="X76" i="20"/>
  <c r="Y76" i="20"/>
  <c r="Z76" i="20"/>
  <c r="AA76" i="20"/>
  <c r="AB76" i="20"/>
  <c r="AC76" i="20"/>
  <c r="AD76" i="20"/>
  <c r="AE76" i="20"/>
  <c r="AF76" i="20"/>
  <c r="AG76" i="20"/>
  <c r="AH76" i="20"/>
  <c r="T77" i="20"/>
  <c r="U77" i="20"/>
  <c r="V77" i="20"/>
  <c r="W77" i="20"/>
  <c r="X77" i="20"/>
  <c r="Y77" i="20"/>
  <c r="Z77" i="20"/>
  <c r="AA77" i="20"/>
  <c r="AB77" i="20"/>
  <c r="AC77" i="20"/>
  <c r="AD77" i="20"/>
  <c r="AE77" i="20"/>
  <c r="AF77" i="20"/>
  <c r="AG77" i="20"/>
  <c r="AH77" i="20"/>
  <c r="T78" i="20"/>
  <c r="U78" i="20"/>
  <c r="V78" i="20"/>
  <c r="W78" i="20"/>
  <c r="X78" i="20"/>
  <c r="Y78" i="20"/>
  <c r="Z78" i="20"/>
  <c r="AA78" i="20"/>
  <c r="AB78" i="20"/>
  <c r="AC78" i="20"/>
  <c r="AD78" i="20"/>
  <c r="AE78" i="20"/>
  <c r="AF78" i="20"/>
  <c r="AG78" i="20"/>
  <c r="AH78" i="20"/>
  <c r="T79" i="20"/>
  <c r="U79" i="20"/>
  <c r="V79" i="20"/>
  <c r="W79" i="20"/>
  <c r="X79" i="20"/>
  <c r="Y79" i="20"/>
  <c r="Z79" i="20"/>
  <c r="AA79" i="20"/>
  <c r="AB79" i="20"/>
  <c r="AC79" i="20"/>
  <c r="AD79" i="20"/>
  <c r="AE79" i="20"/>
  <c r="AF79" i="20"/>
  <c r="AG79" i="20"/>
  <c r="AH79" i="20"/>
  <c r="T80" i="20"/>
  <c r="U80" i="20"/>
  <c r="V80" i="20"/>
  <c r="W80" i="20"/>
  <c r="X80" i="20"/>
  <c r="Y80" i="20"/>
  <c r="Z80" i="20"/>
  <c r="AA80" i="20"/>
  <c r="AB80" i="20"/>
  <c r="AC80" i="20"/>
  <c r="AD80" i="20"/>
  <c r="AE80" i="20"/>
  <c r="AF80" i="20"/>
  <c r="AG80" i="20"/>
  <c r="AH80" i="20"/>
  <c r="T81" i="20"/>
  <c r="U81" i="20"/>
  <c r="V81" i="20"/>
  <c r="W81" i="20"/>
  <c r="X81" i="20"/>
  <c r="Y81" i="20"/>
  <c r="Z81" i="20"/>
  <c r="AA81" i="20"/>
  <c r="AB81" i="20"/>
  <c r="AC81" i="20"/>
  <c r="AD81" i="20"/>
  <c r="AE81" i="20"/>
  <c r="AF81" i="20"/>
  <c r="AG81" i="20"/>
  <c r="AH81" i="20"/>
  <c r="T82" i="20"/>
  <c r="U82" i="20"/>
  <c r="V82" i="20"/>
  <c r="W82" i="20"/>
  <c r="X82" i="20"/>
  <c r="Y82" i="20"/>
  <c r="Z82" i="20"/>
  <c r="AA82" i="20"/>
  <c r="AB82" i="20"/>
  <c r="AC82" i="20"/>
  <c r="AD82" i="20"/>
  <c r="AE82" i="20"/>
  <c r="AF82" i="20"/>
  <c r="AG82" i="20"/>
  <c r="AH82" i="20"/>
  <c r="T83" i="20"/>
  <c r="U83" i="20"/>
  <c r="V83" i="20"/>
  <c r="W83" i="20"/>
  <c r="X83" i="20"/>
  <c r="Y83" i="20"/>
  <c r="Z83" i="20"/>
  <c r="AA83" i="20"/>
  <c r="AB83" i="20"/>
  <c r="AC83" i="20"/>
  <c r="AD83" i="20"/>
  <c r="AE83" i="20"/>
  <c r="AF83" i="20"/>
  <c r="AG83" i="20"/>
  <c r="AH83" i="20"/>
  <c r="T84" i="20"/>
  <c r="U84" i="20"/>
  <c r="V84" i="20"/>
  <c r="W84" i="20"/>
  <c r="X84" i="20"/>
  <c r="Y84" i="20"/>
  <c r="Z84" i="20"/>
  <c r="AA84" i="20"/>
  <c r="AB84" i="20"/>
  <c r="AC84" i="20"/>
  <c r="AD84" i="20"/>
  <c r="AE84" i="20"/>
  <c r="AF84" i="20"/>
  <c r="AG84" i="20"/>
  <c r="AH84" i="20"/>
  <c r="T85" i="20"/>
  <c r="U85" i="20"/>
  <c r="V85" i="20"/>
  <c r="W85" i="20"/>
  <c r="X85" i="20"/>
  <c r="Y85" i="20"/>
  <c r="Z85" i="20"/>
  <c r="AA85" i="20"/>
  <c r="AB85" i="20"/>
  <c r="AC85" i="20"/>
  <c r="AD85" i="20"/>
  <c r="AE85" i="20"/>
  <c r="AF85" i="20"/>
  <c r="AG85" i="20"/>
  <c r="AH85" i="20"/>
  <c r="T86" i="20"/>
  <c r="U86" i="20"/>
  <c r="V86" i="20"/>
  <c r="W86" i="20"/>
  <c r="X86" i="20"/>
  <c r="Y86" i="20"/>
  <c r="Z86" i="20"/>
  <c r="AA86" i="20"/>
  <c r="AB86" i="20"/>
  <c r="AC86" i="20"/>
  <c r="AD86" i="20"/>
  <c r="AE86" i="20"/>
  <c r="AF86" i="20"/>
  <c r="AG86" i="20"/>
  <c r="AH86" i="20"/>
  <c r="T87" i="20"/>
  <c r="U87" i="20"/>
  <c r="V87" i="20"/>
  <c r="W87" i="20"/>
  <c r="X87" i="20"/>
  <c r="Y87" i="20"/>
  <c r="Z87" i="20"/>
  <c r="AA87" i="20"/>
  <c r="AB87" i="20"/>
  <c r="AC87" i="20"/>
  <c r="AD87" i="20"/>
  <c r="AE87" i="20"/>
  <c r="AF87" i="20"/>
  <c r="AG87" i="20"/>
  <c r="AH87" i="20"/>
  <c r="T88" i="20"/>
  <c r="U88" i="20"/>
  <c r="V88" i="20"/>
  <c r="W88" i="20"/>
  <c r="X88" i="20"/>
  <c r="Y88" i="20"/>
  <c r="Z88" i="20"/>
  <c r="AA88" i="20"/>
  <c r="AB88" i="20"/>
  <c r="AC88" i="20"/>
  <c r="AD88" i="20"/>
  <c r="AE88" i="20"/>
  <c r="AF88" i="20"/>
  <c r="AG88" i="20"/>
  <c r="AH88" i="20"/>
  <c r="T89" i="20"/>
  <c r="U89" i="20"/>
  <c r="V89" i="20"/>
  <c r="W89" i="20"/>
  <c r="X89" i="20"/>
  <c r="Y89" i="20"/>
  <c r="Z89" i="20"/>
  <c r="AA89" i="20"/>
  <c r="AB89" i="20"/>
  <c r="AC89" i="20"/>
  <c r="AD89" i="20"/>
  <c r="AE89" i="20"/>
  <c r="AF89" i="20"/>
  <c r="AG89" i="20"/>
  <c r="AH89" i="20"/>
  <c r="T90" i="20"/>
  <c r="U90" i="20"/>
  <c r="V90" i="20"/>
  <c r="W90" i="20"/>
  <c r="X90" i="20"/>
  <c r="Y90" i="20"/>
  <c r="Z90" i="20"/>
  <c r="AA90" i="20"/>
  <c r="AB90" i="20"/>
  <c r="AC90" i="20"/>
  <c r="AD90" i="20"/>
  <c r="AE90" i="20"/>
  <c r="AF90" i="20"/>
  <c r="AG90" i="20"/>
  <c r="AH90" i="20"/>
  <c r="T91" i="20"/>
  <c r="U91" i="20"/>
  <c r="V91" i="20"/>
  <c r="W91" i="20"/>
  <c r="X91" i="20"/>
  <c r="Y91" i="20"/>
  <c r="Z91" i="20"/>
  <c r="AA91" i="20"/>
  <c r="AB91" i="20"/>
  <c r="AC91" i="20"/>
  <c r="AD91" i="20"/>
  <c r="AE91" i="20"/>
  <c r="AF91" i="20"/>
  <c r="AG91" i="20"/>
  <c r="AH91" i="20"/>
  <c r="T92" i="20"/>
  <c r="U92" i="20"/>
  <c r="V92" i="20"/>
  <c r="W92" i="20"/>
  <c r="X92" i="20"/>
  <c r="Y92" i="20"/>
  <c r="Z92" i="20"/>
  <c r="AA92" i="20"/>
  <c r="AB92" i="20"/>
  <c r="AC92" i="20"/>
  <c r="AD92" i="20"/>
  <c r="AE92" i="20"/>
  <c r="AF92" i="20"/>
  <c r="AG92" i="20"/>
  <c r="AH92" i="20"/>
  <c r="T93" i="20"/>
  <c r="U93" i="20"/>
  <c r="V93" i="20"/>
  <c r="W93" i="20"/>
  <c r="X93" i="20"/>
  <c r="Y93" i="20"/>
  <c r="Z93" i="20"/>
  <c r="AA93" i="20"/>
  <c r="AB93" i="20"/>
  <c r="AC93" i="20"/>
  <c r="AD93" i="20"/>
  <c r="AE93" i="20"/>
  <c r="AF93" i="20"/>
  <c r="AG93" i="20"/>
  <c r="AH93" i="20"/>
  <c r="T94" i="20"/>
  <c r="U94" i="20"/>
  <c r="V94" i="20"/>
  <c r="W94" i="20"/>
  <c r="X94" i="20"/>
  <c r="Y94" i="20"/>
  <c r="Z94" i="20"/>
  <c r="AA94" i="20"/>
  <c r="AB94" i="20"/>
  <c r="AC94" i="20"/>
  <c r="AD94" i="20"/>
  <c r="AE94" i="20"/>
  <c r="AF94" i="20"/>
  <c r="AG94" i="20"/>
  <c r="AH94" i="20"/>
  <c r="T95" i="20"/>
  <c r="U95" i="20"/>
  <c r="V95" i="20"/>
  <c r="W95" i="20"/>
  <c r="X95" i="20"/>
  <c r="Y95" i="20"/>
  <c r="Z95" i="20"/>
  <c r="AA95" i="20"/>
  <c r="AB95" i="20"/>
  <c r="AC95" i="20"/>
  <c r="AD95" i="20"/>
  <c r="AE95" i="20"/>
  <c r="AF95" i="20"/>
  <c r="AG95" i="20"/>
  <c r="AH95" i="20"/>
  <c r="T96" i="20"/>
  <c r="U96" i="20"/>
  <c r="V96" i="20"/>
  <c r="W96" i="20"/>
  <c r="X96" i="20"/>
  <c r="Y96" i="20"/>
  <c r="Z96" i="20"/>
  <c r="AA96" i="20"/>
  <c r="AB96" i="20"/>
  <c r="AC96" i="20"/>
  <c r="AD96" i="20"/>
  <c r="AE96" i="20"/>
  <c r="AF96" i="20"/>
  <c r="AG96" i="20"/>
  <c r="AH96" i="20"/>
  <c r="T97" i="20"/>
  <c r="U97" i="20"/>
  <c r="V97" i="20"/>
  <c r="W97" i="20"/>
  <c r="X97" i="20"/>
  <c r="Y97" i="20"/>
  <c r="Z97" i="20"/>
  <c r="AA97" i="20"/>
  <c r="AB97" i="20"/>
  <c r="AC97" i="20"/>
  <c r="AD97" i="20"/>
  <c r="AE97" i="20"/>
  <c r="AF97" i="20"/>
  <c r="AG97" i="20"/>
  <c r="AH97" i="20"/>
  <c r="T98" i="20"/>
  <c r="U98" i="20"/>
  <c r="V98" i="20"/>
  <c r="W98" i="20"/>
  <c r="X98" i="20"/>
  <c r="Y98" i="20"/>
  <c r="Z98" i="20"/>
  <c r="AA98" i="20"/>
  <c r="AB98" i="20"/>
  <c r="AC98" i="20"/>
  <c r="AD98" i="20"/>
  <c r="AE98" i="20"/>
  <c r="AF98" i="20"/>
  <c r="AG98" i="20"/>
  <c r="AH98" i="20"/>
  <c r="T99" i="20"/>
  <c r="U99" i="20"/>
  <c r="V99" i="20"/>
  <c r="W99" i="20"/>
  <c r="X99" i="20"/>
  <c r="Y99" i="20"/>
  <c r="Z99" i="20"/>
  <c r="AA99" i="20"/>
  <c r="AB99" i="20"/>
  <c r="AC99" i="20"/>
  <c r="AD99" i="20"/>
  <c r="AE99" i="20"/>
  <c r="AF99" i="20"/>
  <c r="AG99" i="20"/>
  <c r="AH99" i="20"/>
  <c r="T100" i="20"/>
  <c r="U100" i="20"/>
  <c r="V100" i="20"/>
  <c r="W100" i="20"/>
  <c r="X100" i="20"/>
  <c r="Y100" i="20"/>
  <c r="Z100" i="20"/>
  <c r="AA100" i="20"/>
  <c r="AB100" i="20"/>
  <c r="AC100" i="20"/>
  <c r="AD100" i="20"/>
  <c r="AE100" i="20"/>
  <c r="AF100" i="20"/>
  <c r="AG100" i="20"/>
  <c r="AH100" i="20"/>
  <c r="T101" i="20"/>
  <c r="U101" i="20"/>
  <c r="V101" i="20"/>
  <c r="W101" i="20"/>
  <c r="X101" i="20"/>
  <c r="Y101" i="20"/>
  <c r="Z101" i="20"/>
  <c r="AA101" i="20"/>
  <c r="AB101" i="20"/>
  <c r="AC101" i="20"/>
  <c r="AD101" i="20"/>
  <c r="AE101" i="20"/>
  <c r="AF101" i="20"/>
  <c r="AG101" i="20"/>
  <c r="AH101" i="20"/>
  <c r="T102" i="20"/>
  <c r="U102" i="20"/>
  <c r="V102" i="20"/>
  <c r="W102" i="20"/>
  <c r="X102" i="20"/>
  <c r="Y102" i="20"/>
  <c r="Z102" i="20"/>
  <c r="AA102" i="20"/>
  <c r="AB102" i="20"/>
  <c r="AC102" i="20"/>
  <c r="AD102" i="20"/>
  <c r="AE102" i="20"/>
  <c r="AF102" i="20"/>
  <c r="AG102" i="20"/>
  <c r="AH102" i="20"/>
  <c r="T103" i="20"/>
  <c r="U103" i="20"/>
  <c r="V103" i="20"/>
  <c r="W103" i="20"/>
  <c r="X103" i="20"/>
  <c r="Y103" i="20"/>
  <c r="Z103" i="20"/>
  <c r="AA103" i="20"/>
  <c r="AB103" i="20"/>
  <c r="AC103" i="20"/>
  <c r="AD103" i="20"/>
  <c r="AE103" i="20"/>
  <c r="AF103" i="20"/>
  <c r="AG103" i="20"/>
  <c r="AH103" i="20"/>
  <c r="T104" i="20"/>
  <c r="U104" i="20"/>
  <c r="V104" i="20"/>
  <c r="W104" i="20"/>
  <c r="X104" i="20"/>
  <c r="Y104" i="20"/>
  <c r="Z104" i="20"/>
  <c r="AA104" i="20"/>
  <c r="AB104" i="20"/>
  <c r="AC104" i="20"/>
  <c r="AD104" i="20"/>
  <c r="AE104" i="20"/>
  <c r="AF104" i="20"/>
  <c r="AG104" i="20"/>
  <c r="AH104" i="20"/>
  <c r="T105" i="20"/>
  <c r="U105" i="20"/>
  <c r="V105" i="20"/>
  <c r="W105" i="20"/>
  <c r="X105" i="20"/>
  <c r="Y105" i="20"/>
  <c r="Z105" i="20"/>
  <c r="AA105" i="20"/>
  <c r="AB105" i="20"/>
  <c r="AC105" i="20"/>
  <c r="AD105" i="20"/>
  <c r="AE105" i="20"/>
  <c r="AF105" i="20"/>
  <c r="AG105" i="20"/>
  <c r="AH105" i="20"/>
  <c r="T106" i="20"/>
  <c r="U106" i="20"/>
  <c r="V106" i="20"/>
  <c r="W106" i="20"/>
  <c r="X106" i="20"/>
  <c r="Y106" i="20"/>
  <c r="Z106" i="20"/>
  <c r="AA106" i="20"/>
  <c r="AB106" i="20"/>
  <c r="AC106" i="20"/>
  <c r="AD106" i="20"/>
  <c r="AE106" i="20"/>
  <c r="AF106" i="20"/>
  <c r="AG106" i="20"/>
  <c r="AH106" i="20"/>
  <c r="T107" i="20"/>
  <c r="U107" i="20"/>
  <c r="V107" i="20"/>
  <c r="W107" i="20"/>
  <c r="X107" i="20"/>
  <c r="Y107" i="20"/>
  <c r="Z107" i="20"/>
  <c r="AA107" i="20"/>
  <c r="AB107" i="20"/>
  <c r="AC107" i="20"/>
  <c r="AD107" i="20"/>
  <c r="AE107" i="20"/>
  <c r="AF107" i="20"/>
  <c r="AG107" i="20"/>
  <c r="AH107" i="20"/>
  <c r="T108" i="20"/>
  <c r="U108" i="20"/>
  <c r="V108" i="20"/>
  <c r="W108" i="20"/>
  <c r="X108" i="20"/>
  <c r="Y108" i="20"/>
  <c r="Z108" i="20"/>
  <c r="AA108" i="20"/>
  <c r="AB108" i="20"/>
  <c r="AC108" i="20"/>
  <c r="AD108" i="20"/>
  <c r="AE108" i="20"/>
  <c r="AF108" i="20"/>
  <c r="AG108" i="20"/>
  <c r="AH108" i="20"/>
  <c r="T109" i="20"/>
  <c r="U109" i="20"/>
  <c r="V109" i="20"/>
  <c r="W109" i="20"/>
  <c r="X109" i="20"/>
  <c r="Y109" i="20"/>
  <c r="Z109" i="20"/>
  <c r="AA109" i="20"/>
  <c r="AB109" i="20"/>
  <c r="AC109" i="20"/>
  <c r="AD109" i="20"/>
  <c r="AE109" i="20"/>
  <c r="AF109" i="20"/>
  <c r="AG109" i="20"/>
  <c r="AH109" i="20"/>
  <c r="T110" i="20"/>
  <c r="U110" i="20"/>
  <c r="V110" i="20"/>
  <c r="W110" i="20"/>
  <c r="X110" i="20"/>
  <c r="Y110" i="20"/>
  <c r="Z110" i="20"/>
  <c r="AA110" i="20"/>
  <c r="AB110" i="20"/>
  <c r="AC110" i="20"/>
  <c r="AD110" i="20"/>
  <c r="AE110" i="20"/>
  <c r="AF110" i="20"/>
  <c r="AG110" i="20"/>
  <c r="AH110" i="20"/>
  <c r="T111" i="20"/>
  <c r="U111" i="20"/>
  <c r="V111" i="20"/>
  <c r="W111" i="20"/>
  <c r="X111" i="20"/>
  <c r="Y111" i="20"/>
  <c r="Z111" i="20"/>
  <c r="AA111" i="20"/>
  <c r="AB111" i="20"/>
  <c r="AC111" i="20"/>
  <c r="AD111" i="20"/>
  <c r="AE111" i="20"/>
  <c r="AF111" i="20"/>
  <c r="AG111" i="20"/>
  <c r="AH111" i="20"/>
  <c r="T112" i="20"/>
  <c r="U112" i="20"/>
  <c r="V112" i="20"/>
  <c r="W112" i="20"/>
  <c r="X112" i="20"/>
  <c r="Y112" i="20"/>
  <c r="Z112" i="20"/>
  <c r="AA112" i="20"/>
  <c r="AB112" i="20"/>
  <c r="AC112" i="20"/>
  <c r="AD112" i="20"/>
  <c r="AE112" i="20"/>
  <c r="AF112" i="20"/>
  <c r="AG112" i="20"/>
  <c r="AH112" i="20"/>
  <c r="T113" i="20"/>
  <c r="U113" i="20"/>
  <c r="V113" i="20"/>
  <c r="W113" i="20"/>
  <c r="X113" i="20"/>
  <c r="Y113" i="20"/>
  <c r="Z113" i="20"/>
  <c r="AA113" i="20"/>
  <c r="AB113" i="20"/>
  <c r="AC113" i="20"/>
  <c r="AD113" i="20"/>
  <c r="AE113" i="20"/>
  <c r="AF113" i="20"/>
  <c r="AG113" i="20"/>
  <c r="AH113" i="20"/>
  <c r="T114" i="20"/>
  <c r="U114" i="20"/>
  <c r="V114" i="20"/>
  <c r="W114" i="20"/>
  <c r="X114" i="20"/>
  <c r="Y114" i="20"/>
  <c r="Z114" i="20"/>
  <c r="AA114" i="20"/>
  <c r="AB114" i="20"/>
  <c r="AC114" i="20"/>
  <c r="AD114" i="20"/>
  <c r="AE114" i="20"/>
  <c r="AF114" i="20"/>
  <c r="AG114" i="20"/>
  <c r="AH114" i="20"/>
  <c r="T115" i="20"/>
  <c r="U115" i="20"/>
  <c r="V115" i="20"/>
  <c r="W115" i="20"/>
  <c r="X115" i="20"/>
  <c r="Y115" i="20"/>
  <c r="Z115" i="20"/>
  <c r="AA115" i="20"/>
  <c r="AB115" i="20"/>
  <c r="AC115" i="20"/>
  <c r="AD115" i="20"/>
  <c r="AE115" i="20"/>
  <c r="AF115" i="20"/>
  <c r="AG115" i="20"/>
  <c r="AH115" i="20"/>
  <c r="T116" i="20"/>
  <c r="U116" i="20"/>
  <c r="V116" i="20"/>
  <c r="W116" i="20"/>
  <c r="X116" i="20"/>
  <c r="Y116" i="20"/>
  <c r="Z116" i="20"/>
  <c r="AA116" i="20"/>
  <c r="AB116" i="20"/>
  <c r="AC116" i="20"/>
  <c r="AD116" i="20"/>
  <c r="AE116" i="20"/>
  <c r="AF116" i="20"/>
  <c r="AG116" i="20"/>
  <c r="AH116" i="20"/>
  <c r="T117" i="20"/>
  <c r="U117" i="20"/>
  <c r="V117" i="20"/>
  <c r="W117" i="20"/>
  <c r="X117" i="20"/>
  <c r="Y117" i="20"/>
  <c r="Z117" i="20"/>
  <c r="AA117" i="20"/>
  <c r="AB117" i="20"/>
  <c r="AC117" i="20"/>
  <c r="AD117" i="20"/>
  <c r="AE117" i="20"/>
  <c r="AF117" i="20"/>
  <c r="AG117" i="20"/>
  <c r="AH117" i="20"/>
  <c r="T118" i="20"/>
  <c r="U118" i="20"/>
  <c r="V118" i="20"/>
  <c r="W118" i="20"/>
  <c r="X118" i="20"/>
  <c r="Y118" i="20"/>
  <c r="Z118" i="20"/>
  <c r="AA118" i="20"/>
  <c r="AB118" i="20"/>
  <c r="AC118" i="20"/>
  <c r="AD118" i="20"/>
  <c r="AE118" i="20"/>
  <c r="AF118" i="20"/>
  <c r="AG118" i="20"/>
  <c r="AH118" i="20"/>
  <c r="T119" i="20"/>
  <c r="U119" i="20"/>
  <c r="V119" i="20"/>
  <c r="W119" i="20"/>
  <c r="X119" i="20"/>
  <c r="Y119" i="20"/>
  <c r="Z119" i="20"/>
  <c r="AA119" i="20"/>
  <c r="AB119" i="20"/>
  <c r="AC119" i="20"/>
  <c r="AD119" i="20"/>
  <c r="AE119" i="20"/>
  <c r="AF119" i="20"/>
  <c r="AG119" i="20"/>
  <c r="AH119" i="20"/>
  <c r="T120" i="20"/>
  <c r="U120" i="20"/>
  <c r="V120" i="20"/>
  <c r="W120" i="20"/>
  <c r="X120" i="20"/>
  <c r="Y120" i="20"/>
  <c r="Z120" i="20"/>
  <c r="AA120" i="20"/>
  <c r="AB120" i="20"/>
  <c r="AC120" i="20"/>
  <c r="AD120" i="20"/>
  <c r="AE120" i="20"/>
  <c r="AF120" i="20"/>
  <c r="AG120" i="20"/>
  <c r="AH120" i="20"/>
  <c r="T121" i="20"/>
  <c r="U121" i="20"/>
  <c r="V121" i="20"/>
  <c r="W121" i="20"/>
  <c r="X121" i="20"/>
  <c r="Y121" i="20"/>
  <c r="Z121" i="20"/>
  <c r="AA121" i="20"/>
  <c r="AB121" i="20"/>
  <c r="AC121" i="20"/>
  <c r="AD121" i="20"/>
  <c r="AE121" i="20"/>
  <c r="AF121" i="20"/>
  <c r="AG121" i="20"/>
  <c r="AH121" i="20"/>
  <c r="T122" i="20"/>
  <c r="U122" i="20"/>
  <c r="V122" i="20"/>
  <c r="W122" i="20"/>
  <c r="X122" i="20"/>
  <c r="Y122" i="20"/>
  <c r="Z122" i="20"/>
  <c r="AA122" i="20"/>
  <c r="AB122" i="20"/>
  <c r="AC122" i="20"/>
  <c r="AD122" i="20"/>
  <c r="AE122" i="20"/>
  <c r="AF122" i="20"/>
  <c r="AG122" i="20"/>
  <c r="AH122" i="20"/>
  <c r="T123" i="20"/>
  <c r="U123" i="20"/>
  <c r="V123" i="20"/>
  <c r="W123" i="20"/>
  <c r="X123" i="20"/>
  <c r="Y123" i="20"/>
  <c r="Z123" i="20"/>
  <c r="AA123" i="20"/>
  <c r="AB123" i="20"/>
  <c r="AC123" i="20"/>
  <c r="AD123" i="20"/>
  <c r="AE123" i="20"/>
  <c r="AF123" i="20"/>
  <c r="AG123" i="20"/>
  <c r="AH123" i="20"/>
  <c r="T124" i="20"/>
  <c r="U124" i="20"/>
  <c r="V124" i="20"/>
  <c r="W124" i="20"/>
  <c r="X124" i="20"/>
  <c r="Y124" i="20"/>
  <c r="Z124" i="20"/>
  <c r="AA124" i="20"/>
  <c r="AB124" i="20"/>
  <c r="AC124" i="20"/>
  <c r="AD124" i="20"/>
  <c r="AE124" i="20"/>
  <c r="AF124" i="20"/>
  <c r="AG124" i="20"/>
  <c r="AH124" i="20"/>
  <c r="T125" i="20"/>
  <c r="U125" i="20"/>
  <c r="V125" i="20"/>
  <c r="W125" i="20"/>
  <c r="X125" i="20"/>
  <c r="Y125" i="20"/>
  <c r="Z125" i="20"/>
  <c r="AA125" i="20"/>
  <c r="AB125" i="20"/>
  <c r="AC125" i="20"/>
  <c r="AD125" i="20"/>
  <c r="AE125" i="20"/>
  <c r="AF125" i="20"/>
  <c r="AG125" i="20"/>
  <c r="AH125" i="20"/>
  <c r="T126" i="20"/>
  <c r="U126" i="20"/>
  <c r="V126" i="20"/>
  <c r="W126" i="20"/>
  <c r="X126" i="20"/>
  <c r="Y126" i="20"/>
  <c r="Z126" i="20"/>
  <c r="AA126" i="20"/>
  <c r="AB126" i="20"/>
  <c r="AC126" i="20"/>
  <c r="AD126" i="20"/>
  <c r="AE126" i="20"/>
  <c r="AF126" i="20"/>
  <c r="AG126" i="20"/>
  <c r="AH126" i="20"/>
  <c r="T127" i="20"/>
  <c r="U127" i="20"/>
  <c r="V127" i="20"/>
  <c r="W127" i="20"/>
  <c r="X127" i="20"/>
  <c r="Y127" i="20"/>
  <c r="Z127" i="20"/>
  <c r="AA127" i="20"/>
  <c r="AB127" i="20"/>
  <c r="AC127" i="20"/>
  <c r="AD127" i="20"/>
  <c r="AE127" i="20"/>
  <c r="AF127" i="20"/>
  <c r="AG127" i="20"/>
  <c r="AH127" i="20"/>
  <c r="T128" i="20"/>
  <c r="U128" i="20"/>
  <c r="V128" i="20"/>
  <c r="W128" i="20"/>
  <c r="X128" i="20"/>
  <c r="Y128" i="20"/>
  <c r="Z128" i="20"/>
  <c r="AA128" i="20"/>
  <c r="AB128" i="20"/>
  <c r="AC128" i="20"/>
  <c r="AD128" i="20"/>
  <c r="AE128" i="20"/>
  <c r="AF128" i="20"/>
  <c r="AG128" i="20"/>
  <c r="AH128" i="20"/>
  <c r="T129" i="20"/>
  <c r="U129" i="20"/>
  <c r="V129" i="20"/>
  <c r="W129" i="20"/>
  <c r="X129" i="20"/>
  <c r="Y129" i="20"/>
  <c r="Z129" i="20"/>
  <c r="AA129" i="20"/>
  <c r="AB129" i="20"/>
  <c r="AC129" i="20"/>
  <c r="AD129" i="20"/>
  <c r="AE129" i="20"/>
  <c r="AF129" i="20"/>
  <c r="AG129" i="20"/>
  <c r="AH129" i="20"/>
  <c r="T130" i="20"/>
  <c r="U130" i="20"/>
  <c r="V130" i="20"/>
  <c r="W130" i="20"/>
  <c r="X130" i="20"/>
  <c r="Y130" i="20"/>
  <c r="Z130" i="20"/>
  <c r="AA130" i="20"/>
  <c r="AB130" i="20"/>
  <c r="AC130" i="20"/>
  <c r="AD130" i="20"/>
  <c r="AE130" i="20"/>
  <c r="AF130" i="20"/>
  <c r="AG130" i="20"/>
  <c r="AH130" i="20"/>
  <c r="T131" i="20"/>
  <c r="U131" i="20"/>
  <c r="V131" i="20"/>
  <c r="W131" i="20"/>
  <c r="X131" i="20"/>
  <c r="Y131" i="20"/>
  <c r="Z131" i="20"/>
  <c r="AA131" i="20"/>
  <c r="AB131" i="20"/>
  <c r="AC131" i="20"/>
  <c r="AD131" i="20"/>
  <c r="AE131" i="20"/>
  <c r="AF131" i="20"/>
  <c r="AG131" i="20"/>
  <c r="AH131" i="20"/>
  <c r="T132" i="20"/>
  <c r="U132" i="20"/>
  <c r="V132" i="20"/>
  <c r="W132" i="20"/>
  <c r="X132" i="20"/>
  <c r="Y132" i="20"/>
  <c r="Z132" i="20"/>
  <c r="AA132" i="20"/>
  <c r="AB132" i="20"/>
  <c r="AC132" i="20"/>
  <c r="AD132" i="20"/>
  <c r="AE132" i="20"/>
  <c r="AF132" i="20"/>
  <c r="AG132" i="20"/>
  <c r="AH132" i="20"/>
  <c r="T133" i="20"/>
  <c r="U133" i="20"/>
  <c r="V133" i="20"/>
  <c r="W133" i="20"/>
  <c r="X133" i="20"/>
  <c r="Y133" i="20"/>
  <c r="Z133" i="20"/>
  <c r="AA133" i="20"/>
  <c r="AB133" i="20"/>
  <c r="AC133" i="20"/>
  <c r="AD133" i="20"/>
  <c r="AE133" i="20"/>
  <c r="AF133" i="20"/>
  <c r="AG133" i="20"/>
  <c r="AH133" i="20"/>
  <c r="T134" i="20"/>
  <c r="U134" i="20"/>
  <c r="V134" i="20"/>
  <c r="W134" i="20"/>
  <c r="X134" i="20"/>
  <c r="Y134" i="20"/>
  <c r="Z134" i="20"/>
  <c r="AA134" i="20"/>
  <c r="AB134" i="20"/>
  <c r="AC134" i="20"/>
  <c r="AD134" i="20"/>
  <c r="AE134" i="20"/>
  <c r="AF134" i="20"/>
  <c r="AG134" i="20"/>
  <c r="AH134" i="20"/>
  <c r="T135" i="20"/>
  <c r="U135" i="20"/>
  <c r="V135" i="20"/>
  <c r="W135" i="20"/>
  <c r="X135" i="20"/>
  <c r="Y135" i="20"/>
  <c r="Z135" i="20"/>
  <c r="AA135" i="20"/>
  <c r="AB135" i="20"/>
  <c r="AC135" i="20"/>
  <c r="AD135" i="20"/>
  <c r="AE135" i="20"/>
  <c r="AF135" i="20"/>
  <c r="AG135" i="20"/>
  <c r="AH135" i="20"/>
  <c r="T136" i="20"/>
  <c r="U136" i="20"/>
  <c r="V136" i="20"/>
  <c r="W136" i="20"/>
  <c r="X136" i="20"/>
  <c r="Y136" i="20"/>
  <c r="Z136" i="20"/>
  <c r="AA136" i="20"/>
  <c r="AB136" i="20"/>
  <c r="AC136" i="20"/>
  <c r="AD136" i="20"/>
  <c r="AE136" i="20"/>
  <c r="AF136" i="20"/>
  <c r="AG136" i="20"/>
  <c r="AH136" i="20"/>
  <c r="T137" i="20"/>
  <c r="U137" i="20"/>
  <c r="V137" i="20"/>
  <c r="W137" i="20"/>
  <c r="X137" i="20"/>
  <c r="Y137" i="20"/>
  <c r="Z137" i="20"/>
  <c r="AA137" i="20"/>
  <c r="AB137" i="20"/>
  <c r="AC137" i="20"/>
  <c r="AD137" i="20"/>
  <c r="AE137" i="20"/>
  <c r="AF137" i="20"/>
  <c r="AG137" i="20"/>
  <c r="AH137" i="20"/>
  <c r="T138" i="20"/>
  <c r="U138" i="20"/>
  <c r="V138" i="20"/>
  <c r="W138" i="20"/>
  <c r="X138" i="20"/>
  <c r="Y138" i="20"/>
  <c r="Z138" i="20"/>
  <c r="AA138" i="20"/>
  <c r="AB138" i="20"/>
  <c r="AC138" i="20"/>
  <c r="AD138" i="20"/>
  <c r="AE138" i="20"/>
  <c r="AF138" i="20"/>
  <c r="AG138" i="20"/>
  <c r="AH138" i="20"/>
  <c r="T139" i="20"/>
  <c r="U139" i="20"/>
  <c r="V139" i="20"/>
  <c r="W139" i="20"/>
  <c r="X139" i="20"/>
  <c r="Y139" i="20"/>
  <c r="Z139" i="20"/>
  <c r="AA139" i="20"/>
  <c r="AB139" i="20"/>
  <c r="AC139" i="20"/>
  <c r="AD139" i="20"/>
  <c r="AE139" i="20"/>
  <c r="AF139" i="20"/>
  <c r="AG139" i="20"/>
  <c r="AH139" i="20"/>
  <c r="T140" i="20"/>
  <c r="U140" i="20"/>
  <c r="V140" i="20"/>
  <c r="W140" i="20"/>
  <c r="X140" i="20"/>
  <c r="Y140" i="20"/>
  <c r="Z140" i="20"/>
  <c r="AA140" i="20"/>
  <c r="AB140" i="20"/>
  <c r="AC140" i="20"/>
  <c r="AD140" i="20"/>
  <c r="AE140" i="20"/>
  <c r="AF140" i="20"/>
  <c r="AG140" i="20"/>
  <c r="AH140" i="20"/>
  <c r="T141" i="20"/>
  <c r="U141" i="20"/>
  <c r="V141" i="20"/>
  <c r="W141" i="20"/>
  <c r="X141" i="20"/>
  <c r="Y141" i="20"/>
  <c r="Z141" i="20"/>
  <c r="AA141" i="20"/>
  <c r="AB141" i="20"/>
  <c r="AC141" i="20"/>
  <c r="AD141" i="20"/>
  <c r="AE141" i="20"/>
  <c r="AF141" i="20"/>
  <c r="AG141" i="20"/>
  <c r="AH141" i="20"/>
  <c r="T142" i="20"/>
  <c r="U142" i="20"/>
  <c r="V142" i="20"/>
  <c r="W142" i="20"/>
  <c r="X142" i="20"/>
  <c r="Y142" i="20"/>
  <c r="Z142" i="20"/>
  <c r="AA142" i="20"/>
  <c r="AB142" i="20"/>
  <c r="AC142" i="20"/>
  <c r="AD142" i="20"/>
  <c r="AE142" i="20"/>
  <c r="AF142" i="20"/>
  <c r="AG142" i="20"/>
  <c r="AH142" i="20"/>
  <c r="T143" i="20"/>
  <c r="U143" i="20"/>
  <c r="V143" i="20"/>
  <c r="W143" i="20"/>
  <c r="X143" i="20"/>
  <c r="Y143" i="20"/>
  <c r="Z143" i="20"/>
  <c r="AA143" i="20"/>
  <c r="AB143" i="20"/>
  <c r="AC143" i="20"/>
  <c r="AD143" i="20"/>
  <c r="AE143" i="20"/>
  <c r="AF143" i="20"/>
  <c r="AG143" i="20"/>
  <c r="AH143" i="20"/>
  <c r="T144" i="20"/>
  <c r="U144" i="20"/>
  <c r="V144" i="20"/>
  <c r="W144" i="20"/>
  <c r="X144" i="20"/>
  <c r="Y144" i="20"/>
  <c r="Z144" i="20"/>
  <c r="AA144" i="20"/>
  <c r="AB144" i="20"/>
  <c r="AC144" i="20"/>
  <c r="AD144" i="20"/>
  <c r="AE144" i="20"/>
  <c r="AF144" i="20"/>
  <c r="AG144" i="20"/>
  <c r="AH144" i="20"/>
  <c r="T145" i="20"/>
  <c r="U145" i="20"/>
  <c r="V145" i="20"/>
  <c r="W145" i="20"/>
  <c r="X145" i="20"/>
  <c r="Y145" i="20"/>
  <c r="Z145" i="20"/>
  <c r="AA145" i="20"/>
  <c r="AB145" i="20"/>
  <c r="AC145" i="20"/>
  <c r="AD145" i="20"/>
  <c r="AE145" i="20"/>
  <c r="AF145" i="20"/>
  <c r="AG145" i="20"/>
  <c r="AH145" i="20"/>
  <c r="T146" i="20"/>
  <c r="U146" i="20"/>
  <c r="V146" i="20"/>
  <c r="W146" i="20"/>
  <c r="X146" i="20"/>
  <c r="Y146" i="20"/>
  <c r="Z146" i="20"/>
  <c r="AA146" i="20"/>
  <c r="AB146" i="20"/>
  <c r="AC146" i="20"/>
  <c r="AD146" i="20"/>
  <c r="AE146" i="20"/>
  <c r="AF146" i="20"/>
  <c r="AG146" i="20"/>
  <c r="AH146" i="20"/>
  <c r="T147" i="20"/>
  <c r="U147" i="20"/>
  <c r="V147" i="20"/>
  <c r="W147" i="20"/>
  <c r="X147" i="20"/>
  <c r="Y147" i="20"/>
  <c r="Z147" i="20"/>
  <c r="AA147" i="20"/>
  <c r="AB147" i="20"/>
  <c r="AC147" i="20"/>
  <c r="AD147" i="20"/>
  <c r="AE147" i="20"/>
  <c r="AF147" i="20"/>
  <c r="AG147" i="20"/>
  <c r="AH147" i="20"/>
  <c r="T148" i="20"/>
  <c r="U148" i="20"/>
  <c r="V148" i="20"/>
  <c r="W148" i="20"/>
  <c r="X148" i="20"/>
  <c r="Y148" i="20"/>
  <c r="Z148" i="20"/>
  <c r="AA148" i="20"/>
  <c r="AB148" i="20"/>
  <c r="AC148" i="20"/>
  <c r="AD148" i="20"/>
  <c r="AE148" i="20"/>
  <c r="AF148" i="20"/>
  <c r="AG148" i="20"/>
  <c r="AH148" i="20"/>
  <c r="T149" i="20"/>
  <c r="U149" i="20"/>
  <c r="V149" i="20"/>
  <c r="W149" i="20"/>
  <c r="X149" i="20"/>
  <c r="Y149" i="20"/>
  <c r="Z149" i="20"/>
  <c r="AA149" i="20"/>
  <c r="AB149" i="20"/>
  <c r="AC149" i="20"/>
  <c r="AD149" i="20"/>
  <c r="AE149" i="20"/>
  <c r="AF149" i="20"/>
  <c r="AG149" i="20"/>
  <c r="AH149" i="20"/>
  <c r="T150" i="20"/>
  <c r="U150" i="20"/>
  <c r="V150" i="20"/>
  <c r="W150" i="20"/>
  <c r="X150" i="20"/>
  <c r="Y150" i="20"/>
  <c r="Z150" i="20"/>
  <c r="AA150" i="20"/>
  <c r="AB150" i="20"/>
  <c r="AC150" i="20"/>
  <c r="AD150" i="20"/>
  <c r="AE150" i="20"/>
  <c r="AF150" i="20"/>
  <c r="AG150" i="20"/>
  <c r="AH150" i="20"/>
  <c r="T151" i="20"/>
  <c r="U151" i="20"/>
  <c r="V151" i="20"/>
  <c r="W151" i="20"/>
  <c r="X151" i="20"/>
  <c r="Y151" i="20"/>
  <c r="Z151" i="20"/>
  <c r="AA151" i="20"/>
  <c r="AB151" i="20"/>
  <c r="AC151" i="20"/>
  <c r="AD151" i="20"/>
  <c r="AE151" i="20"/>
  <c r="AF151" i="20"/>
  <c r="AG151" i="20"/>
  <c r="AH151" i="20"/>
  <c r="T152" i="20"/>
  <c r="U152" i="20"/>
  <c r="V152" i="20"/>
  <c r="W152" i="20"/>
  <c r="X152" i="20"/>
  <c r="Y152" i="20"/>
  <c r="Z152" i="20"/>
  <c r="AA152" i="20"/>
  <c r="AB152" i="20"/>
  <c r="AC152" i="20"/>
  <c r="AD152" i="20"/>
  <c r="AE152" i="20"/>
  <c r="AF152" i="20"/>
  <c r="AG152" i="20"/>
  <c r="AH152" i="20"/>
  <c r="T153" i="20"/>
  <c r="U153" i="20"/>
  <c r="V153" i="20"/>
  <c r="W153" i="20"/>
  <c r="X153" i="20"/>
  <c r="Y153" i="20"/>
  <c r="Z153" i="20"/>
  <c r="AA153" i="20"/>
  <c r="AB153" i="20"/>
  <c r="AC153" i="20"/>
  <c r="AD153" i="20"/>
  <c r="AE153" i="20"/>
  <c r="AF153" i="20"/>
  <c r="AG153" i="20"/>
  <c r="AH153" i="20"/>
  <c r="T154" i="20"/>
  <c r="U154" i="20"/>
  <c r="V154" i="20"/>
  <c r="W154" i="20"/>
  <c r="X154" i="20"/>
  <c r="Y154" i="20"/>
  <c r="Z154" i="20"/>
  <c r="AA154" i="20"/>
  <c r="AB154" i="20"/>
  <c r="AC154" i="20"/>
  <c r="AD154" i="20"/>
  <c r="AE154" i="20"/>
  <c r="AF154" i="20"/>
  <c r="AG154" i="20"/>
  <c r="AH154" i="20"/>
  <c r="T155" i="20"/>
  <c r="U155" i="20"/>
  <c r="V155" i="20"/>
  <c r="W155" i="20"/>
  <c r="X155" i="20"/>
  <c r="Y155" i="20"/>
  <c r="Z155" i="20"/>
  <c r="AA155" i="20"/>
  <c r="AB155" i="20"/>
  <c r="AC155" i="20"/>
  <c r="AD155" i="20"/>
  <c r="AE155" i="20"/>
  <c r="AF155" i="20"/>
  <c r="AG155" i="20"/>
  <c r="AH155" i="20"/>
  <c r="T156" i="20"/>
  <c r="U156" i="20"/>
  <c r="V156" i="20"/>
  <c r="W156" i="20"/>
  <c r="X156" i="20"/>
  <c r="Y156" i="20"/>
  <c r="Z156" i="20"/>
  <c r="AA156" i="20"/>
  <c r="AB156" i="20"/>
  <c r="AC156" i="20"/>
  <c r="AD156" i="20"/>
  <c r="AE156" i="20"/>
  <c r="AF156" i="20"/>
  <c r="AG156" i="20"/>
  <c r="AH156" i="20"/>
  <c r="T157" i="20"/>
  <c r="U157" i="20"/>
  <c r="V157" i="20"/>
  <c r="W157" i="20"/>
  <c r="X157" i="20"/>
  <c r="Y157" i="20"/>
  <c r="Z157" i="20"/>
  <c r="AA157" i="20"/>
  <c r="AB157" i="20"/>
  <c r="AC157" i="20"/>
  <c r="AD157" i="20"/>
  <c r="AE157" i="20"/>
  <c r="AF157" i="20"/>
  <c r="AG157" i="20"/>
  <c r="AH157" i="20"/>
  <c r="T158" i="20"/>
  <c r="U158" i="20"/>
  <c r="V158" i="20"/>
  <c r="W158" i="20"/>
  <c r="X158" i="20"/>
  <c r="Y158" i="20"/>
  <c r="Z158" i="20"/>
  <c r="AA158" i="20"/>
  <c r="AB158" i="20"/>
  <c r="AC158" i="20"/>
  <c r="AD158" i="20"/>
  <c r="AE158" i="20"/>
  <c r="AF158" i="20"/>
  <c r="AG158" i="20"/>
  <c r="AH158" i="20"/>
  <c r="T159" i="20"/>
  <c r="U159" i="20"/>
  <c r="V159" i="20"/>
  <c r="W159" i="20"/>
  <c r="X159" i="20"/>
  <c r="Y159" i="20"/>
  <c r="Z159" i="20"/>
  <c r="AA159" i="20"/>
  <c r="AB159" i="20"/>
  <c r="AC159" i="20"/>
  <c r="AD159" i="20"/>
  <c r="AE159" i="20"/>
  <c r="AF159" i="20"/>
  <c r="AG159" i="20"/>
  <c r="AH159" i="20"/>
  <c r="T160" i="20"/>
  <c r="U160" i="20"/>
  <c r="V160" i="20"/>
  <c r="W160" i="20"/>
  <c r="X160" i="20"/>
  <c r="Y160" i="20"/>
  <c r="Z160" i="20"/>
  <c r="AA160" i="20"/>
  <c r="AB160" i="20"/>
  <c r="AC160" i="20"/>
  <c r="AD160" i="20"/>
  <c r="AE160" i="20"/>
  <c r="AF160" i="20"/>
  <c r="AG160" i="20"/>
  <c r="AH160" i="20"/>
  <c r="T161" i="20"/>
  <c r="U161" i="20"/>
  <c r="V161" i="20"/>
  <c r="W161" i="20"/>
  <c r="X161" i="20"/>
  <c r="Y161" i="20"/>
  <c r="Z161" i="20"/>
  <c r="AA161" i="20"/>
  <c r="AB161" i="20"/>
  <c r="AC161" i="20"/>
  <c r="AD161" i="20"/>
  <c r="AE161" i="20"/>
  <c r="AF161" i="20"/>
  <c r="AG161" i="20"/>
  <c r="AH161" i="20"/>
  <c r="T162" i="20"/>
  <c r="U162" i="20"/>
  <c r="V162" i="20"/>
  <c r="W162" i="20"/>
  <c r="X162" i="20"/>
  <c r="Y162" i="20"/>
  <c r="Z162" i="20"/>
  <c r="AA162" i="20"/>
  <c r="AB162" i="20"/>
  <c r="AC162" i="20"/>
  <c r="AD162" i="20"/>
  <c r="AE162" i="20"/>
  <c r="AF162" i="20"/>
  <c r="AG162" i="20"/>
  <c r="AH162" i="20"/>
  <c r="T163" i="20"/>
  <c r="U163" i="20"/>
  <c r="V163" i="20"/>
  <c r="W163" i="20"/>
  <c r="X163" i="20"/>
  <c r="Y163" i="20"/>
  <c r="Z163" i="20"/>
  <c r="AA163" i="20"/>
  <c r="AB163" i="20"/>
  <c r="AC163" i="20"/>
  <c r="AD163" i="20"/>
  <c r="AE163" i="20"/>
  <c r="AF163" i="20"/>
  <c r="AG163" i="20"/>
  <c r="AH163" i="20"/>
  <c r="T164" i="20"/>
  <c r="U164" i="20"/>
  <c r="V164" i="20"/>
  <c r="W164" i="20"/>
  <c r="X164" i="20"/>
  <c r="Y164" i="20"/>
  <c r="Z164" i="20"/>
  <c r="AA164" i="20"/>
  <c r="AB164" i="20"/>
  <c r="AC164" i="20"/>
  <c r="AD164" i="20"/>
  <c r="AE164" i="20"/>
  <c r="AF164" i="20"/>
  <c r="AG164" i="20"/>
  <c r="AH164" i="20"/>
  <c r="T165" i="20"/>
  <c r="U165" i="20"/>
  <c r="V165" i="20"/>
  <c r="W165" i="20"/>
  <c r="X165" i="20"/>
  <c r="Y165" i="20"/>
  <c r="Z165" i="20"/>
  <c r="AA165" i="20"/>
  <c r="AB165" i="20"/>
  <c r="AC165" i="20"/>
  <c r="AD165" i="20"/>
  <c r="AE165" i="20"/>
  <c r="AF165" i="20"/>
  <c r="AG165" i="20"/>
  <c r="AH165" i="20"/>
  <c r="T166" i="20"/>
  <c r="U166" i="20"/>
  <c r="V166" i="20"/>
  <c r="W166" i="20"/>
  <c r="X166" i="20"/>
  <c r="Y166" i="20"/>
  <c r="Z166" i="20"/>
  <c r="AA166" i="20"/>
  <c r="AB166" i="20"/>
  <c r="AC166" i="20"/>
  <c r="AD166" i="20"/>
  <c r="AE166" i="20"/>
  <c r="AF166" i="20"/>
  <c r="AG166" i="20"/>
  <c r="AH166" i="20"/>
  <c r="T167" i="20"/>
  <c r="U167" i="20"/>
  <c r="V167" i="20"/>
  <c r="W167" i="20"/>
  <c r="X167" i="20"/>
  <c r="Y167" i="20"/>
  <c r="Z167" i="20"/>
  <c r="AA167" i="20"/>
  <c r="AB167" i="20"/>
  <c r="AC167" i="20"/>
  <c r="AD167" i="20"/>
  <c r="AE167" i="20"/>
  <c r="AF167" i="20"/>
  <c r="AG167" i="20"/>
  <c r="AH167" i="20"/>
  <c r="T168" i="20"/>
  <c r="U168" i="20"/>
  <c r="V168" i="20"/>
  <c r="W168" i="20"/>
  <c r="X168" i="20"/>
  <c r="Y168" i="20"/>
  <c r="Z168" i="20"/>
  <c r="AA168" i="20"/>
  <c r="AB168" i="20"/>
  <c r="AC168" i="20"/>
  <c r="AD168" i="20"/>
  <c r="AE168" i="20"/>
  <c r="AF168" i="20"/>
  <c r="AG168" i="20"/>
  <c r="AH168" i="20"/>
  <c r="T169" i="20"/>
  <c r="U169" i="20"/>
  <c r="V169" i="20"/>
  <c r="W169" i="20"/>
  <c r="X169" i="20"/>
  <c r="Y169" i="20"/>
  <c r="Z169" i="20"/>
  <c r="AA169" i="20"/>
  <c r="AB169" i="20"/>
  <c r="AC169" i="20"/>
  <c r="AD169" i="20"/>
  <c r="AE169" i="20"/>
  <c r="AF169" i="20"/>
  <c r="AG169" i="20"/>
  <c r="AH169" i="20"/>
  <c r="T170" i="20"/>
  <c r="U170" i="20"/>
  <c r="V170" i="20"/>
  <c r="W170" i="20"/>
  <c r="X170" i="20"/>
  <c r="Y170" i="20"/>
  <c r="Z170" i="20"/>
  <c r="AA170" i="20"/>
  <c r="AB170" i="20"/>
  <c r="AC170" i="20"/>
  <c r="AD170" i="20"/>
  <c r="AE170" i="20"/>
  <c r="AF170" i="20"/>
  <c r="AG170" i="20"/>
  <c r="AH170" i="20"/>
  <c r="T171" i="20"/>
  <c r="U171" i="20"/>
  <c r="V171" i="20"/>
  <c r="W171" i="20"/>
  <c r="X171" i="20"/>
  <c r="Y171" i="20"/>
  <c r="Z171" i="20"/>
  <c r="AA171" i="20"/>
  <c r="AB171" i="20"/>
  <c r="AC171" i="20"/>
  <c r="AD171" i="20"/>
  <c r="AE171" i="20"/>
  <c r="AF171" i="20"/>
  <c r="AG171" i="20"/>
  <c r="AH171" i="20"/>
  <c r="T172" i="20"/>
  <c r="U172" i="20"/>
  <c r="V172" i="20"/>
  <c r="W172" i="20"/>
  <c r="X172" i="20"/>
  <c r="Y172" i="20"/>
  <c r="Z172" i="20"/>
  <c r="AA172" i="20"/>
  <c r="AB172" i="20"/>
  <c r="AC172" i="20"/>
  <c r="AD172" i="20"/>
  <c r="AE172" i="20"/>
  <c r="AF172" i="20"/>
  <c r="AG172" i="20"/>
  <c r="AH172" i="20"/>
  <c r="T173" i="20"/>
  <c r="U173" i="20"/>
  <c r="V173" i="20"/>
  <c r="W173" i="20"/>
  <c r="X173" i="20"/>
  <c r="Y173" i="20"/>
  <c r="Z173" i="20"/>
  <c r="AA173" i="20"/>
  <c r="AB173" i="20"/>
  <c r="AC173" i="20"/>
  <c r="AD173" i="20"/>
  <c r="AE173" i="20"/>
  <c r="AF173" i="20"/>
  <c r="AG173" i="20"/>
  <c r="AH173" i="20"/>
  <c r="T174" i="20"/>
  <c r="U174" i="20"/>
  <c r="V174" i="20"/>
  <c r="W174" i="20"/>
  <c r="X174" i="20"/>
  <c r="Y174" i="20"/>
  <c r="Z174" i="20"/>
  <c r="AA174" i="20"/>
  <c r="AB174" i="20"/>
  <c r="AC174" i="20"/>
  <c r="AD174" i="20"/>
  <c r="AE174" i="20"/>
  <c r="AF174" i="20"/>
  <c r="AG174" i="20"/>
  <c r="AH174" i="20"/>
  <c r="T175" i="20"/>
  <c r="U175" i="20"/>
  <c r="V175" i="20"/>
  <c r="W175" i="20"/>
  <c r="X175" i="20"/>
  <c r="Y175" i="20"/>
  <c r="Z175" i="20"/>
  <c r="AA175" i="20"/>
  <c r="AB175" i="20"/>
  <c r="AC175" i="20"/>
  <c r="AD175" i="20"/>
  <c r="AE175" i="20"/>
  <c r="AF175" i="20"/>
  <c r="AG175" i="20"/>
  <c r="AH175" i="20"/>
  <c r="T176" i="20"/>
  <c r="U176" i="20"/>
  <c r="V176" i="20"/>
  <c r="W176" i="20"/>
  <c r="X176" i="20"/>
  <c r="Y176" i="20"/>
  <c r="Z176" i="20"/>
  <c r="AA176" i="20"/>
  <c r="AB176" i="20"/>
  <c r="AC176" i="20"/>
  <c r="AD176" i="20"/>
  <c r="AE176" i="20"/>
  <c r="AF176" i="20"/>
  <c r="AG176" i="20"/>
  <c r="AH176" i="20"/>
  <c r="T177" i="20"/>
  <c r="U177" i="20"/>
  <c r="V177" i="20"/>
  <c r="W177" i="20"/>
  <c r="X177" i="20"/>
  <c r="Y177" i="20"/>
  <c r="Z177" i="20"/>
  <c r="AA177" i="20"/>
  <c r="AB177" i="20"/>
  <c r="AC177" i="20"/>
  <c r="AD177" i="20"/>
  <c r="AE177" i="20"/>
  <c r="AF177" i="20"/>
  <c r="AG177" i="20"/>
  <c r="AH177" i="20"/>
  <c r="T178" i="20"/>
  <c r="U178" i="20"/>
  <c r="V178" i="20"/>
  <c r="W178" i="20"/>
  <c r="X178" i="20"/>
  <c r="Y178" i="20"/>
  <c r="Z178" i="20"/>
  <c r="AA178" i="20"/>
  <c r="AB178" i="20"/>
  <c r="AC178" i="20"/>
  <c r="AD178" i="20"/>
  <c r="AE178" i="20"/>
  <c r="AF178" i="20"/>
  <c r="AG178" i="20"/>
  <c r="AH178" i="20"/>
  <c r="T179" i="20"/>
  <c r="U179" i="20"/>
  <c r="V179" i="20"/>
  <c r="W179" i="20"/>
  <c r="X179" i="20"/>
  <c r="Y179" i="20"/>
  <c r="Z179" i="20"/>
  <c r="AA179" i="20"/>
  <c r="AB179" i="20"/>
  <c r="AC179" i="20"/>
  <c r="AD179" i="20"/>
  <c r="AE179" i="20"/>
  <c r="AF179" i="20"/>
  <c r="AG179" i="20"/>
  <c r="AH179" i="20"/>
  <c r="T180" i="20"/>
  <c r="U180" i="20"/>
  <c r="V180" i="20"/>
  <c r="W180" i="20"/>
  <c r="X180" i="20"/>
  <c r="Y180" i="20"/>
  <c r="Z180" i="20"/>
  <c r="AA180" i="20"/>
  <c r="AB180" i="20"/>
  <c r="AC180" i="20"/>
  <c r="AD180" i="20"/>
  <c r="AE180" i="20"/>
  <c r="AF180" i="20"/>
  <c r="AG180" i="20"/>
  <c r="AH180" i="20"/>
  <c r="T181" i="20"/>
  <c r="U181" i="20"/>
  <c r="V181" i="20"/>
  <c r="W181" i="20"/>
  <c r="X181" i="20"/>
  <c r="Y181" i="20"/>
  <c r="Z181" i="20"/>
  <c r="AA181" i="20"/>
  <c r="AB181" i="20"/>
  <c r="AC181" i="20"/>
  <c r="AD181" i="20"/>
  <c r="AE181" i="20"/>
  <c r="AF181" i="20"/>
  <c r="AG181" i="20"/>
  <c r="AH181" i="20"/>
  <c r="T182" i="20"/>
  <c r="U182" i="20"/>
  <c r="V182" i="20"/>
  <c r="W182" i="20"/>
  <c r="X182" i="20"/>
  <c r="Y182" i="20"/>
  <c r="Z182" i="20"/>
  <c r="AA182" i="20"/>
  <c r="AB182" i="20"/>
  <c r="AC182" i="20"/>
  <c r="AD182" i="20"/>
  <c r="AE182" i="20"/>
  <c r="AF182" i="20"/>
  <c r="AG182" i="20"/>
  <c r="AH182" i="20"/>
  <c r="T183" i="20"/>
  <c r="U183" i="20"/>
  <c r="V183" i="20"/>
  <c r="W183" i="20"/>
  <c r="X183" i="20"/>
  <c r="Y183" i="20"/>
  <c r="Z183" i="20"/>
  <c r="AA183" i="20"/>
  <c r="AB183" i="20"/>
  <c r="AC183" i="20"/>
  <c r="AD183" i="20"/>
  <c r="AE183" i="20"/>
  <c r="AF183" i="20"/>
  <c r="AG183" i="20"/>
  <c r="AH183" i="20"/>
  <c r="T184" i="20"/>
  <c r="U184" i="20"/>
  <c r="V184" i="20"/>
  <c r="W184" i="20"/>
  <c r="X184" i="20"/>
  <c r="Y184" i="20"/>
  <c r="Z184" i="20"/>
  <c r="AA184" i="20"/>
  <c r="AB184" i="20"/>
  <c r="AC184" i="20"/>
  <c r="AD184" i="20"/>
  <c r="AE184" i="20"/>
  <c r="AF184" i="20"/>
  <c r="AG184" i="20"/>
  <c r="AH184" i="20"/>
  <c r="T185" i="20"/>
  <c r="U185" i="20"/>
  <c r="V185" i="20"/>
  <c r="W185" i="20"/>
  <c r="X185" i="20"/>
  <c r="Y185" i="20"/>
  <c r="Z185" i="20"/>
  <c r="AA185" i="20"/>
  <c r="AB185" i="20"/>
  <c r="AC185" i="20"/>
  <c r="AD185" i="20"/>
  <c r="AE185" i="20"/>
  <c r="AF185" i="20"/>
  <c r="AG185" i="20"/>
  <c r="AH185" i="20"/>
  <c r="T186" i="20"/>
  <c r="U186" i="20"/>
  <c r="V186" i="20"/>
  <c r="W186" i="20"/>
  <c r="X186" i="20"/>
  <c r="Y186" i="20"/>
  <c r="Z186" i="20"/>
  <c r="AA186" i="20"/>
  <c r="AB186" i="20"/>
  <c r="AC186" i="20"/>
  <c r="AD186" i="20"/>
  <c r="AE186" i="20"/>
  <c r="AF186" i="20"/>
  <c r="AG186" i="20"/>
  <c r="AH186" i="20"/>
  <c r="T187" i="20"/>
  <c r="U187" i="20"/>
  <c r="V187" i="20"/>
  <c r="W187" i="20"/>
  <c r="X187" i="20"/>
  <c r="Y187" i="20"/>
  <c r="Z187" i="20"/>
  <c r="AA187" i="20"/>
  <c r="AB187" i="20"/>
  <c r="AC187" i="20"/>
  <c r="AD187" i="20"/>
  <c r="AE187" i="20"/>
  <c r="AF187" i="20"/>
  <c r="AG187" i="20"/>
  <c r="AH187" i="20"/>
  <c r="T188" i="20"/>
  <c r="U188" i="20"/>
  <c r="V188" i="20"/>
  <c r="W188" i="20"/>
  <c r="X188" i="20"/>
  <c r="Y188" i="20"/>
  <c r="Z188" i="20"/>
  <c r="AA188" i="20"/>
  <c r="AB188" i="20"/>
  <c r="AC188" i="20"/>
  <c r="AD188" i="20"/>
  <c r="AE188" i="20"/>
  <c r="AF188" i="20"/>
  <c r="AG188" i="20"/>
  <c r="AH188" i="20"/>
  <c r="T189" i="20"/>
  <c r="U189" i="20"/>
  <c r="V189" i="20"/>
  <c r="W189" i="20"/>
  <c r="X189" i="20"/>
  <c r="Y189" i="20"/>
  <c r="Z189" i="20"/>
  <c r="AA189" i="20"/>
  <c r="AB189" i="20"/>
  <c r="AC189" i="20"/>
  <c r="AD189" i="20"/>
  <c r="AE189" i="20"/>
  <c r="AF189" i="20"/>
  <c r="AG189" i="20"/>
  <c r="AH189" i="20"/>
  <c r="T190" i="20"/>
  <c r="U190" i="20"/>
  <c r="V190" i="20"/>
  <c r="W190" i="20"/>
  <c r="X190" i="20"/>
  <c r="Y190" i="20"/>
  <c r="Z190" i="20"/>
  <c r="AA190" i="20"/>
  <c r="AB190" i="20"/>
  <c r="AC190" i="20"/>
  <c r="AD190" i="20"/>
  <c r="AE190" i="20"/>
  <c r="AF190" i="20"/>
  <c r="AG190" i="20"/>
  <c r="AH190" i="20"/>
  <c r="T191" i="20"/>
  <c r="U191" i="20"/>
  <c r="V191" i="20"/>
  <c r="W191" i="20"/>
  <c r="X191" i="20"/>
  <c r="Y191" i="20"/>
  <c r="Z191" i="20"/>
  <c r="AA191" i="20"/>
  <c r="AB191" i="20"/>
  <c r="AC191" i="20"/>
  <c r="AD191" i="20"/>
  <c r="AE191" i="20"/>
  <c r="AF191" i="20"/>
  <c r="AG191" i="20"/>
  <c r="AH191" i="20"/>
  <c r="T192" i="20"/>
  <c r="U192" i="20"/>
  <c r="V192" i="20"/>
  <c r="W192" i="20"/>
  <c r="X192" i="20"/>
  <c r="Y192" i="20"/>
  <c r="Z192" i="20"/>
  <c r="AA192" i="20"/>
  <c r="AB192" i="20"/>
  <c r="AC192" i="20"/>
  <c r="AD192" i="20"/>
  <c r="AE192" i="20"/>
  <c r="AF192" i="20"/>
  <c r="AG192" i="20"/>
  <c r="AH192" i="20"/>
  <c r="T193" i="20"/>
  <c r="U193" i="20"/>
  <c r="V193" i="20"/>
  <c r="W193" i="20"/>
  <c r="X193" i="20"/>
  <c r="Y193" i="20"/>
  <c r="Z193" i="20"/>
  <c r="AA193" i="20"/>
  <c r="AB193" i="20"/>
  <c r="AC193" i="20"/>
  <c r="AD193" i="20"/>
  <c r="AE193" i="20"/>
  <c r="AF193" i="20"/>
  <c r="AG193" i="20"/>
  <c r="AH193" i="20"/>
  <c r="T194" i="20"/>
  <c r="U194" i="20"/>
  <c r="V194" i="20"/>
  <c r="W194" i="20"/>
  <c r="X194" i="20"/>
  <c r="Y194" i="20"/>
  <c r="Z194" i="20"/>
  <c r="AA194" i="20"/>
  <c r="AB194" i="20"/>
  <c r="AC194" i="20"/>
  <c r="AD194" i="20"/>
  <c r="AE194" i="20"/>
  <c r="AF194" i="20"/>
  <c r="AG194" i="20"/>
  <c r="AH194" i="20"/>
  <c r="T195" i="20"/>
  <c r="U195" i="20"/>
  <c r="V195" i="20"/>
  <c r="W195" i="20"/>
  <c r="X195" i="20"/>
  <c r="Y195" i="20"/>
  <c r="Z195" i="20"/>
  <c r="AA195" i="20"/>
  <c r="AB195" i="20"/>
  <c r="AC195" i="20"/>
  <c r="AD195" i="20"/>
  <c r="AE195" i="20"/>
  <c r="AF195" i="20"/>
  <c r="AG195" i="20"/>
  <c r="AH195" i="20"/>
  <c r="T196" i="20"/>
  <c r="U196" i="20"/>
  <c r="V196" i="20"/>
  <c r="W196" i="20"/>
  <c r="X196" i="20"/>
  <c r="Y196" i="20"/>
  <c r="Z196" i="20"/>
  <c r="AA196" i="20"/>
  <c r="AB196" i="20"/>
  <c r="AC196" i="20"/>
  <c r="AD196" i="20"/>
  <c r="AE196" i="20"/>
  <c r="AF196" i="20"/>
  <c r="AG196" i="20"/>
  <c r="AH196" i="20"/>
  <c r="T197" i="20"/>
  <c r="U197" i="20"/>
  <c r="V197" i="20"/>
  <c r="W197" i="20"/>
  <c r="X197" i="20"/>
  <c r="Y197" i="20"/>
  <c r="Z197" i="20"/>
  <c r="AA197" i="20"/>
  <c r="AB197" i="20"/>
  <c r="AC197" i="20"/>
  <c r="AD197" i="20"/>
  <c r="AE197" i="20"/>
  <c r="AF197" i="20"/>
  <c r="AG197" i="20"/>
  <c r="AH197" i="20"/>
  <c r="T198" i="20"/>
  <c r="U198" i="20"/>
  <c r="V198" i="20"/>
  <c r="W198" i="20"/>
  <c r="X198" i="20"/>
  <c r="Y198" i="20"/>
  <c r="Z198" i="20"/>
  <c r="AA198" i="20"/>
  <c r="AB198" i="20"/>
  <c r="AC198" i="20"/>
  <c r="AD198" i="20"/>
  <c r="AE198" i="20"/>
  <c r="AF198" i="20"/>
  <c r="AG198" i="20"/>
  <c r="AH198" i="20"/>
  <c r="T199" i="20"/>
  <c r="U199" i="20"/>
  <c r="V199" i="20"/>
  <c r="W199" i="20"/>
  <c r="X199" i="20"/>
  <c r="Y199" i="20"/>
  <c r="Z199" i="20"/>
  <c r="AA199" i="20"/>
  <c r="AB199" i="20"/>
  <c r="AC199" i="20"/>
  <c r="AD199" i="20"/>
  <c r="AE199" i="20"/>
  <c r="AF199" i="20"/>
  <c r="AG199" i="20"/>
  <c r="AH199" i="20"/>
  <c r="T200" i="20"/>
  <c r="U200" i="20"/>
  <c r="V200" i="20"/>
  <c r="W200" i="20"/>
  <c r="X200" i="20"/>
  <c r="Y200" i="20"/>
  <c r="Z200" i="20"/>
  <c r="AA200" i="20"/>
  <c r="AB200" i="20"/>
  <c r="AC200" i="20"/>
  <c r="AD200" i="20"/>
  <c r="AE200" i="20"/>
  <c r="AF200" i="20"/>
  <c r="AG200" i="20"/>
  <c r="AH200" i="20"/>
  <c r="T201" i="20"/>
  <c r="U201" i="20"/>
  <c r="V201" i="20"/>
  <c r="W201" i="20"/>
  <c r="X201" i="20"/>
  <c r="Y201" i="20"/>
  <c r="Z201" i="20"/>
  <c r="AA201" i="20"/>
  <c r="AB201" i="20"/>
  <c r="AC201" i="20"/>
  <c r="AD201" i="20"/>
  <c r="AE201" i="20"/>
  <c r="AF201" i="20"/>
  <c r="AG201" i="20"/>
  <c r="AH201" i="20"/>
  <c r="T202" i="20"/>
  <c r="U202" i="20"/>
  <c r="V202" i="20"/>
  <c r="W202" i="20"/>
  <c r="X202" i="20"/>
  <c r="Y202" i="20"/>
  <c r="Z202" i="20"/>
  <c r="AA202" i="20"/>
  <c r="AB202" i="20"/>
  <c r="AC202" i="20"/>
  <c r="AD202" i="20"/>
  <c r="AE202" i="20"/>
  <c r="AF202" i="20"/>
  <c r="AG202" i="20"/>
  <c r="AH202" i="20"/>
  <c r="T203" i="20"/>
  <c r="U203" i="20"/>
  <c r="V203" i="20"/>
  <c r="W203" i="20"/>
  <c r="X203" i="20"/>
  <c r="Y203" i="20"/>
  <c r="Z203" i="20"/>
  <c r="AA203" i="20"/>
  <c r="AB203" i="20"/>
  <c r="AC203" i="20"/>
  <c r="AD203" i="20"/>
  <c r="AE203" i="20"/>
  <c r="AF203" i="20"/>
  <c r="AG203" i="20"/>
  <c r="AH203" i="20"/>
  <c r="T204" i="20"/>
  <c r="U204" i="20"/>
  <c r="V204" i="20"/>
  <c r="W204" i="20"/>
  <c r="X204" i="20"/>
  <c r="Y204" i="20"/>
  <c r="Z204" i="20"/>
  <c r="AA204" i="20"/>
  <c r="AB204" i="20"/>
  <c r="AC204" i="20"/>
  <c r="AD204" i="20"/>
  <c r="AE204" i="20"/>
  <c r="AF204" i="20"/>
  <c r="AG204" i="20"/>
  <c r="AH204" i="20"/>
  <c r="T205" i="20"/>
  <c r="U205" i="20"/>
  <c r="V205" i="20"/>
  <c r="W205" i="20"/>
  <c r="X205" i="20"/>
  <c r="Y205" i="20"/>
  <c r="Z205" i="20"/>
  <c r="AA205" i="20"/>
  <c r="AB205" i="20"/>
  <c r="AC205" i="20"/>
  <c r="AD205" i="20"/>
  <c r="AE205" i="20"/>
  <c r="AF205" i="20"/>
  <c r="AG205" i="20"/>
  <c r="AH205" i="20"/>
  <c r="T206" i="20"/>
  <c r="U206" i="20"/>
  <c r="V206" i="20"/>
  <c r="W206" i="20"/>
  <c r="X206" i="20"/>
  <c r="Y206" i="20"/>
  <c r="Z206" i="20"/>
  <c r="AA206" i="20"/>
  <c r="AB206" i="20"/>
  <c r="AC206" i="20"/>
  <c r="AD206" i="20"/>
  <c r="AE206" i="20"/>
  <c r="AF206" i="20"/>
  <c r="AG206" i="20"/>
  <c r="AH206" i="20"/>
  <c r="T207" i="20"/>
  <c r="U207" i="20"/>
  <c r="V207" i="20"/>
  <c r="W207" i="20"/>
  <c r="X207" i="20"/>
  <c r="Y207" i="20"/>
  <c r="Z207" i="20"/>
  <c r="AA207" i="20"/>
  <c r="AB207" i="20"/>
  <c r="AC207" i="20"/>
  <c r="AD207" i="20"/>
  <c r="AE207" i="20"/>
  <c r="AF207" i="20"/>
  <c r="AG207" i="20"/>
  <c r="AH207" i="20"/>
  <c r="T208" i="20"/>
  <c r="U208" i="20"/>
  <c r="V208" i="20"/>
  <c r="W208" i="20"/>
  <c r="X208" i="20"/>
  <c r="Y208" i="20"/>
  <c r="Z208" i="20"/>
  <c r="AA208" i="20"/>
  <c r="AB208" i="20"/>
  <c r="AC208" i="20"/>
  <c r="AD208" i="20"/>
  <c r="AE208" i="20"/>
  <c r="AF208" i="20"/>
  <c r="AG208" i="20"/>
  <c r="AH208" i="20"/>
  <c r="T209" i="20"/>
  <c r="U209" i="20"/>
  <c r="V209" i="20"/>
  <c r="W209" i="20"/>
  <c r="X209" i="20"/>
  <c r="Y209" i="20"/>
  <c r="Z209" i="20"/>
  <c r="AA209" i="20"/>
  <c r="AB209" i="20"/>
  <c r="AC209" i="20"/>
  <c r="AD209" i="20"/>
  <c r="AE209" i="20"/>
  <c r="AF209" i="20"/>
  <c r="AG209" i="20"/>
  <c r="AH209" i="20"/>
  <c r="T210" i="20"/>
  <c r="U210" i="20"/>
  <c r="V210" i="20"/>
  <c r="W210" i="20"/>
  <c r="X210" i="20"/>
  <c r="Y210" i="20"/>
  <c r="Z210" i="20"/>
  <c r="AA210" i="20"/>
  <c r="AB210" i="20"/>
  <c r="AC210" i="20"/>
  <c r="AD210" i="20"/>
  <c r="AE210" i="20"/>
  <c r="AF210" i="20"/>
  <c r="AG210" i="20"/>
  <c r="AH210" i="20"/>
  <c r="T211" i="20"/>
  <c r="U211" i="20"/>
  <c r="V211" i="20"/>
  <c r="W211" i="20"/>
  <c r="X211" i="20"/>
  <c r="Y211" i="20"/>
  <c r="Z211" i="20"/>
  <c r="AA211" i="20"/>
  <c r="AB211" i="20"/>
  <c r="AC211" i="20"/>
  <c r="AD211" i="20"/>
  <c r="AE211" i="20"/>
  <c r="AF211" i="20"/>
  <c r="AG211" i="20"/>
  <c r="AH211" i="20"/>
  <c r="T212" i="20"/>
  <c r="U212" i="20"/>
  <c r="V212" i="20"/>
  <c r="W212" i="20"/>
  <c r="X212" i="20"/>
  <c r="Y212" i="20"/>
  <c r="Z212" i="20"/>
  <c r="AA212" i="20"/>
  <c r="AB212" i="20"/>
  <c r="AC212" i="20"/>
  <c r="AD212" i="20"/>
  <c r="AE212" i="20"/>
  <c r="AF212" i="20"/>
  <c r="AG212" i="20"/>
  <c r="AH212" i="20"/>
  <c r="T213" i="20"/>
  <c r="U213" i="20"/>
  <c r="V213" i="20"/>
  <c r="W213" i="20"/>
  <c r="X213" i="20"/>
  <c r="Y213" i="20"/>
  <c r="Z213" i="20"/>
  <c r="AA213" i="20"/>
  <c r="AB213" i="20"/>
  <c r="AC213" i="20"/>
  <c r="AD213" i="20"/>
  <c r="AE213" i="20"/>
  <c r="AF213" i="20"/>
  <c r="AG213" i="20"/>
  <c r="AH213" i="20"/>
  <c r="T214" i="20"/>
  <c r="U214" i="20"/>
  <c r="V214" i="20"/>
  <c r="W214" i="20"/>
  <c r="X214" i="20"/>
  <c r="Y214" i="20"/>
  <c r="Z214" i="20"/>
  <c r="AA214" i="20"/>
  <c r="AB214" i="20"/>
  <c r="AC214" i="20"/>
  <c r="AD214" i="20"/>
  <c r="AE214" i="20"/>
  <c r="AF214" i="20"/>
  <c r="AG214" i="20"/>
  <c r="AH214" i="20"/>
  <c r="T215" i="20"/>
  <c r="U215" i="20"/>
  <c r="V215" i="20"/>
  <c r="W215" i="20"/>
  <c r="X215" i="20"/>
  <c r="Y215" i="20"/>
  <c r="Z215" i="20"/>
  <c r="AA215" i="20"/>
  <c r="AB215" i="20"/>
  <c r="AC215" i="20"/>
  <c r="AD215" i="20"/>
  <c r="AE215" i="20"/>
  <c r="AF215" i="20"/>
  <c r="AG215" i="20"/>
  <c r="AH215" i="20"/>
  <c r="T216" i="20"/>
  <c r="U216" i="20"/>
  <c r="V216" i="20"/>
  <c r="W216" i="20"/>
  <c r="X216" i="20"/>
  <c r="Y216" i="20"/>
  <c r="Z216" i="20"/>
  <c r="AA216" i="20"/>
  <c r="AB216" i="20"/>
  <c r="AC216" i="20"/>
  <c r="AD216" i="20"/>
  <c r="AE216" i="20"/>
  <c r="AF216" i="20"/>
  <c r="AG216" i="20"/>
  <c r="AH216" i="20"/>
  <c r="T217" i="20"/>
  <c r="U217" i="20"/>
  <c r="V217" i="20"/>
  <c r="W217" i="20"/>
  <c r="X217" i="20"/>
  <c r="Y217" i="20"/>
  <c r="Z217" i="20"/>
  <c r="AA217" i="20"/>
  <c r="AB217" i="20"/>
  <c r="AC217" i="20"/>
  <c r="AD217" i="20"/>
  <c r="AE217" i="20"/>
  <c r="AF217" i="20"/>
  <c r="AG217" i="20"/>
  <c r="AH217" i="20"/>
  <c r="T218" i="20"/>
  <c r="U218" i="20"/>
  <c r="V218" i="20"/>
  <c r="W218" i="20"/>
  <c r="X218" i="20"/>
  <c r="Y218" i="20"/>
  <c r="Z218" i="20"/>
  <c r="AA218" i="20"/>
  <c r="AB218" i="20"/>
  <c r="AC218" i="20"/>
  <c r="AD218" i="20"/>
  <c r="AE218" i="20"/>
  <c r="AF218" i="20"/>
  <c r="AG218" i="20"/>
  <c r="AH218" i="20"/>
  <c r="T219" i="20"/>
  <c r="U219" i="20"/>
  <c r="V219" i="20"/>
  <c r="W219" i="20"/>
  <c r="X219" i="20"/>
  <c r="Y219" i="20"/>
  <c r="Z219" i="20"/>
  <c r="AA219" i="20"/>
  <c r="AB219" i="20"/>
  <c r="AC219" i="20"/>
  <c r="AD219" i="20"/>
  <c r="AE219" i="20"/>
  <c r="AF219" i="20"/>
  <c r="AG219" i="20"/>
  <c r="AH219" i="20"/>
  <c r="T220" i="20"/>
  <c r="U220" i="20"/>
  <c r="V220" i="20"/>
  <c r="W220" i="20"/>
  <c r="X220" i="20"/>
  <c r="Y220" i="20"/>
  <c r="Z220" i="20"/>
  <c r="AA220" i="20"/>
  <c r="AB220" i="20"/>
  <c r="AC220" i="20"/>
  <c r="AD220" i="20"/>
  <c r="AE220" i="20"/>
  <c r="AF220" i="20"/>
  <c r="AG220" i="20"/>
  <c r="AH220" i="20"/>
  <c r="T221" i="20"/>
  <c r="U221" i="20"/>
  <c r="V221" i="20"/>
  <c r="W221" i="20"/>
  <c r="X221" i="20"/>
  <c r="Y221" i="20"/>
  <c r="Z221" i="20"/>
  <c r="AA221" i="20"/>
  <c r="AB221" i="20"/>
  <c r="AC221" i="20"/>
  <c r="AD221" i="20"/>
  <c r="AE221" i="20"/>
  <c r="AF221" i="20"/>
  <c r="AG221" i="20"/>
  <c r="AH221" i="20"/>
  <c r="T222" i="20"/>
  <c r="U222" i="20"/>
  <c r="V222" i="20"/>
  <c r="W222" i="20"/>
  <c r="X222" i="20"/>
  <c r="Y222" i="20"/>
  <c r="Z222" i="20"/>
  <c r="AA222" i="20"/>
  <c r="AB222" i="20"/>
  <c r="AC222" i="20"/>
  <c r="AD222" i="20"/>
  <c r="AE222" i="20"/>
  <c r="AF222" i="20"/>
  <c r="AG222" i="20"/>
  <c r="AH222" i="20"/>
  <c r="T223" i="20"/>
  <c r="U223" i="20"/>
  <c r="V223" i="20"/>
  <c r="W223" i="20"/>
  <c r="X223" i="20"/>
  <c r="Y223" i="20"/>
  <c r="Z223" i="20"/>
  <c r="AA223" i="20"/>
  <c r="AB223" i="20"/>
  <c r="AC223" i="20"/>
  <c r="AD223" i="20"/>
  <c r="AE223" i="20"/>
  <c r="AF223" i="20"/>
  <c r="AG223" i="20"/>
  <c r="AH223" i="20"/>
  <c r="T224" i="20"/>
  <c r="U224" i="20"/>
  <c r="V224" i="20"/>
  <c r="W224" i="20"/>
  <c r="X224" i="20"/>
  <c r="Y224" i="20"/>
  <c r="Z224" i="20"/>
  <c r="AA224" i="20"/>
  <c r="AB224" i="20"/>
  <c r="AC224" i="20"/>
  <c r="AD224" i="20"/>
  <c r="AE224" i="20"/>
  <c r="AF224" i="20"/>
  <c r="AG224" i="20"/>
  <c r="AH224" i="20"/>
  <c r="T225" i="20"/>
  <c r="U225" i="20"/>
  <c r="V225" i="20"/>
  <c r="W225" i="20"/>
  <c r="X225" i="20"/>
  <c r="Y225" i="20"/>
  <c r="Z225" i="20"/>
  <c r="AA225" i="20"/>
  <c r="AB225" i="20"/>
  <c r="AC225" i="20"/>
  <c r="AD225" i="20"/>
  <c r="AE225" i="20"/>
  <c r="AF225" i="20"/>
  <c r="AG225" i="20"/>
  <c r="AH225" i="20"/>
  <c r="T226" i="20"/>
  <c r="U226" i="20"/>
  <c r="V226" i="20"/>
  <c r="W226" i="20"/>
  <c r="X226" i="20"/>
  <c r="Y226" i="20"/>
  <c r="Z226" i="20"/>
  <c r="AA226" i="20"/>
  <c r="AB226" i="20"/>
  <c r="AC226" i="20"/>
  <c r="AD226" i="20"/>
  <c r="AE226" i="20"/>
  <c r="AF226" i="20"/>
  <c r="AG226" i="20"/>
  <c r="AH226" i="20"/>
  <c r="T227" i="20"/>
  <c r="U227" i="20"/>
  <c r="V227" i="20"/>
  <c r="W227" i="20"/>
  <c r="X227" i="20"/>
  <c r="Y227" i="20"/>
  <c r="Z227" i="20"/>
  <c r="AA227" i="20"/>
  <c r="AB227" i="20"/>
  <c r="AC227" i="20"/>
  <c r="AD227" i="20"/>
  <c r="AE227" i="20"/>
  <c r="AF227" i="20"/>
  <c r="AG227" i="20"/>
  <c r="AH227" i="20"/>
  <c r="T228" i="20"/>
  <c r="U228" i="20"/>
  <c r="V228" i="20"/>
  <c r="W228" i="20"/>
  <c r="X228" i="20"/>
  <c r="Y228" i="20"/>
  <c r="Z228" i="20"/>
  <c r="AA228" i="20"/>
  <c r="AB228" i="20"/>
  <c r="AC228" i="20"/>
  <c r="AD228" i="20"/>
  <c r="AE228" i="20"/>
  <c r="AF228" i="20"/>
  <c r="AG228" i="20"/>
  <c r="AH228" i="20"/>
  <c r="T229" i="20"/>
  <c r="U229" i="20"/>
  <c r="V229" i="20"/>
  <c r="W229" i="20"/>
  <c r="X229" i="20"/>
  <c r="Y229" i="20"/>
  <c r="Z229" i="20"/>
  <c r="AA229" i="20"/>
  <c r="AB229" i="20"/>
  <c r="AC229" i="20"/>
  <c r="AD229" i="20"/>
  <c r="AE229" i="20"/>
  <c r="AF229" i="20"/>
  <c r="AG229" i="20"/>
  <c r="AH229" i="20"/>
  <c r="T230" i="20"/>
  <c r="U230" i="20"/>
  <c r="V230" i="20"/>
  <c r="W230" i="20"/>
  <c r="X230" i="20"/>
  <c r="Y230" i="20"/>
  <c r="Z230" i="20"/>
  <c r="AA230" i="20"/>
  <c r="AB230" i="20"/>
  <c r="AC230" i="20"/>
  <c r="AD230" i="20"/>
  <c r="AE230" i="20"/>
  <c r="AF230" i="20"/>
  <c r="AG230" i="20"/>
  <c r="AH230" i="20"/>
  <c r="T231" i="20"/>
  <c r="U231" i="20"/>
  <c r="V231" i="20"/>
  <c r="W231" i="20"/>
  <c r="X231" i="20"/>
  <c r="Y231" i="20"/>
  <c r="Z231" i="20"/>
  <c r="AA231" i="20"/>
  <c r="AB231" i="20"/>
  <c r="AC231" i="20"/>
  <c r="AD231" i="20"/>
  <c r="AE231" i="20"/>
  <c r="AF231" i="20"/>
  <c r="AG231" i="20"/>
  <c r="AH231" i="20"/>
  <c r="T232" i="20"/>
  <c r="U232" i="20"/>
  <c r="V232" i="20"/>
  <c r="W232" i="20"/>
  <c r="X232" i="20"/>
  <c r="Y232" i="20"/>
  <c r="Z232" i="20"/>
  <c r="AA232" i="20"/>
  <c r="AB232" i="20"/>
  <c r="AC232" i="20"/>
  <c r="AD232" i="20"/>
  <c r="AE232" i="20"/>
  <c r="AF232" i="20"/>
  <c r="AG232" i="20"/>
  <c r="AH232" i="20"/>
  <c r="T233" i="20"/>
  <c r="U233" i="20"/>
  <c r="V233" i="20"/>
  <c r="W233" i="20"/>
  <c r="X233" i="20"/>
  <c r="Y233" i="20"/>
  <c r="Z233" i="20"/>
  <c r="AA233" i="20"/>
  <c r="AB233" i="20"/>
  <c r="AC233" i="20"/>
  <c r="AD233" i="20"/>
  <c r="AE233" i="20"/>
  <c r="AF233" i="20"/>
  <c r="AG233" i="20"/>
  <c r="AH233" i="20"/>
  <c r="T234" i="20"/>
  <c r="U234" i="20"/>
  <c r="V234" i="20"/>
  <c r="W234" i="20"/>
  <c r="X234" i="20"/>
  <c r="Y234" i="20"/>
  <c r="Z234" i="20"/>
  <c r="AA234" i="20"/>
  <c r="AB234" i="20"/>
  <c r="AC234" i="20"/>
  <c r="AD234" i="20"/>
  <c r="AE234" i="20"/>
  <c r="AF234" i="20"/>
  <c r="AG234" i="20"/>
  <c r="AH234" i="20"/>
  <c r="T235" i="20"/>
  <c r="U235" i="20"/>
  <c r="V235" i="20"/>
  <c r="W235" i="20"/>
  <c r="X235" i="20"/>
  <c r="Y235" i="20"/>
  <c r="Z235" i="20"/>
  <c r="AA235" i="20"/>
  <c r="AB235" i="20"/>
  <c r="AC235" i="20"/>
  <c r="AD235" i="20"/>
  <c r="AE235" i="20"/>
  <c r="AF235" i="20"/>
  <c r="AG235" i="20"/>
  <c r="AH235" i="20"/>
  <c r="T236" i="20"/>
  <c r="U236" i="20"/>
  <c r="V236" i="20"/>
  <c r="W236" i="20"/>
  <c r="X236" i="20"/>
  <c r="Y236" i="20"/>
  <c r="Z236" i="20"/>
  <c r="AA236" i="20"/>
  <c r="AB236" i="20"/>
  <c r="AC236" i="20"/>
  <c r="AD236" i="20"/>
  <c r="AE236" i="20"/>
  <c r="AF236" i="20"/>
  <c r="AG236" i="20"/>
  <c r="AH236" i="20"/>
  <c r="T237" i="20"/>
  <c r="U237" i="20"/>
  <c r="V237" i="20"/>
  <c r="W237" i="20"/>
  <c r="X237" i="20"/>
  <c r="Y237" i="20"/>
  <c r="Z237" i="20"/>
  <c r="AA237" i="20"/>
  <c r="AB237" i="20"/>
  <c r="AC237" i="20"/>
  <c r="AD237" i="20"/>
  <c r="AE237" i="20"/>
  <c r="AF237" i="20"/>
  <c r="AG237" i="20"/>
  <c r="AH237" i="20"/>
  <c r="T238" i="20"/>
  <c r="U238" i="20"/>
  <c r="V238" i="20"/>
  <c r="W238" i="20"/>
  <c r="X238" i="20"/>
  <c r="Y238" i="20"/>
  <c r="Z238" i="20"/>
  <c r="AA238" i="20"/>
  <c r="AB238" i="20"/>
  <c r="AC238" i="20"/>
  <c r="AD238" i="20"/>
  <c r="AE238" i="20"/>
  <c r="AF238" i="20"/>
  <c r="AG238" i="20"/>
  <c r="AH238" i="20"/>
  <c r="T239" i="20"/>
  <c r="U239" i="20"/>
  <c r="V239" i="20"/>
  <c r="W239" i="20"/>
  <c r="X239" i="20"/>
  <c r="Y239" i="20"/>
  <c r="Z239" i="20"/>
  <c r="AA239" i="20"/>
  <c r="AB239" i="20"/>
  <c r="AC239" i="20"/>
  <c r="AD239" i="20"/>
  <c r="AE239" i="20"/>
  <c r="AF239" i="20"/>
  <c r="AG239" i="20"/>
  <c r="AH239" i="20"/>
  <c r="T240" i="20"/>
  <c r="U240" i="20"/>
  <c r="V240" i="20"/>
  <c r="W240" i="20"/>
  <c r="X240" i="20"/>
  <c r="Y240" i="20"/>
  <c r="Z240" i="20"/>
  <c r="AA240" i="20"/>
  <c r="AB240" i="20"/>
  <c r="AC240" i="20"/>
  <c r="AD240" i="20"/>
  <c r="AE240" i="20"/>
  <c r="AF240" i="20"/>
  <c r="AG240" i="20"/>
  <c r="AH240" i="20"/>
  <c r="T241" i="20"/>
  <c r="U241" i="20"/>
  <c r="V241" i="20"/>
  <c r="W241" i="20"/>
  <c r="X241" i="20"/>
  <c r="Y241" i="20"/>
  <c r="Z241" i="20"/>
  <c r="AA241" i="20"/>
  <c r="AB241" i="20"/>
  <c r="AC241" i="20"/>
  <c r="AD241" i="20"/>
  <c r="AE241" i="20"/>
  <c r="AF241" i="20"/>
  <c r="AG241" i="20"/>
  <c r="AH241" i="20"/>
  <c r="T242" i="20"/>
  <c r="U242" i="20"/>
  <c r="V242" i="20"/>
  <c r="W242" i="20"/>
  <c r="X242" i="20"/>
  <c r="Y242" i="20"/>
  <c r="Z242" i="20"/>
  <c r="AA242" i="20"/>
  <c r="AB242" i="20"/>
  <c r="AC242" i="20"/>
  <c r="AD242" i="20"/>
  <c r="AE242" i="20"/>
  <c r="AF242" i="20"/>
  <c r="AG242" i="20"/>
  <c r="AH242" i="20"/>
  <c r="T243" i="20"/>
  <c r="U243" i="20"/>
  <c r="V243" i="20"/>
  <c r="W243" i="20"/>
  <c r="X243" i="20"/>
  <c r="Y243" i="20"/>
  <c r="Z243" i="20"/>
  <c r="AA243" i="20"/>
  <c r="AB243" i="20"/>
  <c r="AC243" i="20"/>
  <c r="AD243" i="20"/>
  <c r="AE243" i="20"/>
  <c r="AF243" i="20"/>
  <c r="AG243" i="20"/>
  <c r="AH243" i="20"/>
  <c r="T244" i="20"/>
  <c r="U244" i="20"/>
  <c r="V244" i="20"/>
  <c r="W244" i="20"/>
  <c r="X244" i="20"/>
  <c r="Y244" i="20"/>
  <c r="Z244" i="20"/>
  <c r="AA244" i="20"/>
  <c r="AB244" i="20"/>
  <c r="AC244" i="20"/>
  <c r="AD244" i="20"/>
  <c r="AE244" i="20"/>
  <c r="AF244" i="20"/>
  <c r="AG244" i="20"/>
  <c r="AH244" i="20"/>
  <c r="T245" i="20"/>
  <c r="U245" i="20"/>
  <c r="V245" i="20"/>
  <c r="W245" i="20"/>
  <c r="X245" i="20"/>
  <c r="Y245" i="20"/>
  <c r="Z245" i="20"/>
  <c r="AA245" i="20"/>
  <c r="AB245" i="20"/>
  <c r="AC245" i="20"/>
  <c r="AD245" i="20"/>
  <c r="AE245" i="20"/>
  <c r="AF245" i="20"/>
  <c r="AG245" i="20"/>
  <c r="AH245" i="20"/>
  <c r="T246" i="20"/>
  <c r="U246" i="20"/>
  <c r="V246" i="20"/>
  <c r="W246" i="20"/>
  <c r="X246" i="20"/>
  <c r="Y246" i="20"/>
  <c r="Z246" i="20"/>
  <c r="AA246" i="20"/>
  <c r="AB246" i="20"/>
  <c r="AC246" i="20"/>
  <c r="AD246" i="20"/>
  <c r="AE246" i="20"/>
  <c r="AF246" i="20"/>
  <c r="AG246" i="20"/>
  <c r="AH246" i="20"/>
  <c r="T247" i="20"/>
  <c r="U247" i="20"/>
  <c r="V247" i="20"/>
  <c r="W247" i="20"/>
  <c r="X247" i="20"/>
  <c r="Y247" i="20"/>
  <c r="Z247" i="20"/>
  <c r="AA247" i="20"/>
  <c r="AB247" i="20"/>
  <c r="AC247" i="20"/>
  <c r="AD247" i="20"/>
  <c r="AE247" i="20"/>
  <c r="AF247" i="20"/>
  <c r="AG247" i="20"/>
  <c r="AH247" i="20"/>
  <c r="T248" i="20"/>
  <c r="U248" i="20"/>
  <c r="V248" i="20"/>
  <c r="W248" i="20"/>
  <c r="X248" i="20"/>
  <c r="Y248" i="20"/>
  <c r="Z248" i="20"/>
  <c r="AA248" i="20"/>
  <c r="AB248" i="20"/>
  <c r="AC248" i="20"/>
  <c r="AD248" i="20"/>
  <c r="AE248" i="20"/>
  <c r="AF248" i="20"/>
  <c r="AG248" i="20"/>
  <c r="AH248" i="20"/>
  <c r="T249" i="20"/>
  <c r="U249" i="20"/>
  <c r="V249" i="20"/>
  <c r="W249" i="20"/>
  <c r="X249" i="20"/>
  <c r="Y249" i="20"/>
  <c r="Z249" i="20"/>
  <c r="AA249" i="20"/>
  <c r="AB249" i="20"/>
  <c r="AC249" i="20"/>
  <c r="AD249" i="20"/>
  <c r="AE249" i="20"/>
  <c r="AF249" i="20"/>
  <c r="AG249" i="20"/>
  <c r="AH249" i="20"/>
  <c r="T250" i="20"/>
  <c r="U250" i="20"/>
  <c r="V250" i="20"/>
  <c r="W250" i="20"/>
  <c r="X250" i="20"/>
  <c r="Y250" i="20"/>
  <c r="Z250" i="20"/>
  <c r="AA250" i="20"/>
  <c r="AB250" i="20"/>
  <c r="AC250" i="20"/>
  <c r="AD250" i="20"/>
  <c r="AE250" i="20"/>
  <c r="AF250" i="20"/>
  <c r="AG250" i="20"/>
  <c r="AH250" i="20"/>
  <c r="T251" i="20"/>
  <c r="U251" i="20"/>
  <c r="V251" i="20"/>
  <c r="W251" i="20"/>
  <c r="X251" i="20"/>
  <c r="Y251" i="20"/>
  <c r="Z251" i="20"/>
  <c r="AA251" i="20"/>
  <c r="AB251" i="20"/>
  <c r="AC251" i="20"/>
  <c r="AD251" i="20"/>
  <c r="AE251" i="20"/>
  <c r="AF251" i="20"/>
  <c r="AG251" i="20"/>
  <c r="AH251" i="20"/>
  <c r="T252" i="20"/>
  <c r="U252" i="20"/>
  <c r="V252" i="20"/>
  <c r="W252" i="20"/>
  <c r="X252" i="20"/>
  <c r="Y252" i="20"/>
  <c r="Z252" i="20"/>
  <c r="AA252" i="20"/>
  <c r="AB252" i="20"/>
  <c r="AC252" i="20"/>
  <c r="AD252" i="20"/>
  <c r="AE252" i="20"/>
  <c r="AF252" i="20"/>
  <c r="AG252" i="20"/>
  <c r="AH252" i="20"/>
  <c r="T253" i="20"/>
  <c r="U253" i="20"/>
  <c r="V253" i="20"/>
  <c r="W253" i="20"/>
  <c r="X253" i="20"/>
  <c r="Y253" i="20"/>
  <c r="Z253" i="20"/>
  <c r="AA253" i="20"/>
  <c r="AB253" i="20"/>
  <c r="AC253" i="20"/>
  <c r="AD253" i="20"/>
  <c r="AE253" i="20"/>
  <c r="AF253" i="20"/>
  <c r="AG253" i="20"/>
  <c r="AH253" i="20"/>
  <c r="T254" i="20"/>
  <c r="U254" i="20"/>
  <c r="V254" i="20"/>
  <c r="W254" i="20"/>
  <c r="X254" i="20"/>
  <c r="Y254" i="20"/>
  <c r="Z254" i="20"/>
  <c r="AA254" i="20"/>
  <c r="AB254" i="20"/>
  <c r="AC254" i="20"/>
  <c r="AD254" i="20"/>
  <c r="AE254" i="20"/>
  <c r="AF254" i="20"/>
  <c r="AG254" i="20"/>
  <c r="AH254" i="20"/>
  <c r="T255" i="20"/>
  <c r="U255" i="20"/>
  <c r="V255" i="20"/>
  <c r="W255" i="20"/>
  <c r="X255" i="20"/>
  <c r="Y255" i="20"/>
  <c r="Z255" i="20"/>
  <c r="AA255" i="20"/>
  <c r="AB255" i="20"/>
  <c r="AC255" i="20"/>
  <c r="AD255" i="20"/>
  <c r="AE255" i="20"/>
  <c r="AF255" i="20"/>
  <c r="AG255" i="20"/>
  <c r="AH255" i="20"/>
  <c r="T256" i="20"/>
  <c r="U256" i="20"/>
  <c r="V256" i="20"/>
  <c r="W256" i="20"/>
  <c r="X256" i="20"/>
  <c r="Y256" i="20"/>
  <c r="Z256" i="20"/>
  <c r="AA256" i="20"/>
  <c r="AB256" i="20"/>
  <c r="AC256" i="20"/>
  <c r="AD256" i="20"/>
  <c r="AE256" i="20"/>
  <c r="AF256" i="20"/>
  <c r="AG256" i="20"/>
  <c r="AH256" i="20"/>
  <c r="T257" i="20"/>
  <c r="U257" i="20"/>
  <c r="V257" i="20"/>
  <c r="W257" i="20"/>
  <c r="X257" i="20"/>
  <c r="Y257" i="20"/>
  <c r="Z257" i="20"/>
  <c r="AA257" i="20"/>
  <c r="AB257" i="20"/>
  <c r="AC257" i="20"/>
  <c r="AD257" i="20"/>
  <c r="AE257" i="20"/>
  <c r="AF257" i="20"/>
  <c r="AG257" i="20"/>
  <c r="AH257" i="20"/>
  <c r="T258" i="20"/>
  <c r="U258" i="20"/>
  <c r="V258" i="20"/>
  <c r="W258" i="20"/>
  <c r="X258" i="20"/>
  <c r="Y258" i="20"/>
  <c r="Z258" i="20"/>
  <c r="AA258" i="20"/>
  <c r="AB258" i="20"/>
  <c r="AC258" i="20"/>
  <c r="AD258" i="20"/>
  <c r="AE258" i="20"/>
  <c r="AF258" i="20"/>
  <c r="AG258" i="20"/>
  <c r="AH258" i="20"/>
  <c r="T259" i="20"/>
  <c r="U259" i="20"/>
  <c r="V259" i="20"/>
  <c r="W259" i="20"/>
  <c r="X259" i="20"/>
  <c r="Y259" i="20"/>
  <c r="Z259" i="20"/>
  <c r="AA259" i="20"/>
  <c r="AB259" i="20"/>
  <c r="AC259" i="20"/>
  <c r="AD259" i="20"/>
  <c r="AE259" i="20"/>
  <c r="AF259" i="20"/>
  <c r="AG259" i="20"/>
  <c r="AH259" i="20"/>
  <c r="T260" i="20"/>
  <c r="U260" i="20"/>
  <c r="V260" i="20"/>
  <c r="W260" i="20"/>
  <c r="X260" i="20"/>
  <c r="Y260" i="20"/>
  <c r="Z260" i="20"/>
  <c r="AA260" i="20"/>
  <c r="AB260" i="20"/>
  <c r="AC260" i="20"/>
  <c r="AD260" i="20"/>
  <c r="AE260" i="20"/>
  <c r="AF260" i="20"/>
  <c r="AG260" i="20"/>
  <c r="AH260" i="20"/>
  <c r="T261" i="20"/>
  <c r="U261" i="20"/>
  <c r="V261" i="20"/>
  <c r="W261" i="20"/>
  <c r="X261" i="20"/>
  <c r="Y261" i="20"/>
  <c r="Z261" i="20"/>
  <c r="AA261" i="20"/>
  <c r="AB261" i="20"/>
  <c r="AC261" i="20"/>
  <c r="AD261" i="20"/>
  <c r="AE261" i="20"/>
  <c r="AF261" i="20"/>
  <c r="AG261" i="20"/>
  <c r="AH261" i="20"/>
  <c r="T262" i="20"/>
  <c r="U262" i="20"/>
  <c r="V262" i="20"/>
  <c r="W262" i="20"/>
  <c r="X262" i="20"/>
  <c r="Y262" i="20"/>
  <c r="Z262" i="20"/>
  <c r="AA262" i="20"/>
  <c r="AB262" i="20"/>
  <c r="AC262" i="20"/>
  <c r="AD262" i="20"/>
  <c r="AE262" i="20"/>
  <c r="AF262" i="20"/>
  <c r="AG262" i="20"/>
  <c r="AH262" i="20"/>
  <c r="T263" i="20"/>
  <c r="U263" i="20"/>
  <c r="V263" i="20"/>
  <c r="W263" i="20"/>
  <c r="X263" i="20"/>
  <c r="Y263" i="20"/>
  <c r="Z263" i="20"/>
  <c r="AA263" i="20"/>
  <c r="AB263" i="20"/>
  <c r="AC263" i="20"/>
  <c r="AD263" i="20"/>
  <c r="AE263" i="20"/>
  <c r="AF263" i="20"/>
  <c r="AG263" i="20"/>
  <c r="AH263" i="20"/>
  <c r="T264" i="20"/>
  <c r="U264" i="20"/>
  <c r="V264" i="20"/>
  <c r="W264" i="20"/>
  <c r="X264" i="20"/>
  <c r="Y264" i="20"/>
  <c r="Z264" i="20"/>
  <c r="AA264" i="20"/>
  <c r="AB264" i="20"/>
  <c r="AC264" i="20"/>
  <c r="AD264" i="20"/>
  <c r="AE264" i="20"/>
  <c r="AF264" i="20"/>
  <c r="AG264" i="20"/>
  <c r="AH264" i="20"/>
  <c r="T265" i="20"/>
  <c r="U265" i="20"/>
  <c r="V265" i="20"/>
  <c r="W265" i="20"/>
  <c r="X265" i="20"/>
  <c r="Y265" i="20"/>
  <c r="Z265" i="20"/>
  <c r="AA265" i="20"/>
  <c r="AB265" i="20"/>
  <c r="AC265" i="20"/>
  <c r="AD265" i="20"/>
  <c r="AE265" i="20"/>
  <c r="AF265" i="20"/>
  <c r="AG265" i="20"/>
  <c r="AH265" i="20"/>
  <c r="T266" i="20"/>
  <c r="U266" i="20"/>
  <c r="V266" i="20"/>
  <c r="W266" i="20"/>
  <c r="X266" i="20"/>
  <c r="Y266" i="20"/>
  <c r="Z266" i="20"/>
  <c r="AA266" i="20"/>
  <c r="AB266" i="20"/>
  <c r="AC266" i="20"/>
  <c r="AD266" i="20"/>
  <c r="AE266" i="20"/>
  <c r="AF266" i="20"/>
  <c r="AG266" i="20"/>
  <c r="AH266" i="20"/>
  <c r="T267" i="20"/>
  <c r="U267" i="20"/>
  <c r="V267" i="20"/>
  <c r="W267" i="20"/>
  <c r="X267" i="20"/>
  <c r="Y267" i="20"/>
  <c r="Z267" i="20"/>
  <c r="AA267" i="20"/>
  <c r="AB267" i="20"/>
  <c r="AC267" i="20"/>
  <c r="AD267" i="20"/>
  <c r="AE267" i="20"/>
  <c r="AF267" i="20"/>
  <c r="AG267" i="20"/>
  <c r="AH267" i="20"/>
  <c r="T268" i="20"/>
  <c r="U268" i="20"/>
  <c r="V268" i="20"/>
  <c r="W268" i="20"/>
  <c r="X268" i="20"/>
  <c r="Y268" i="20"/>
  <c r="Z268" i="20"/>
  <c r="AA268" i="20"/>
  <c r="AB268" i="20"/>
  <c r="AC268" i="20"/>
  <c r="AD268" i="20"/>
  <c r="AE268" i="20"/>
  <c r="AF268" i="20"/>
  <c r="AG268" i="20"/>
  <c r="AH268" i="20"/>
  <c r="T269" i="20"/>
  <c r="U269" i="20"/>
  <c r="V269" i="20"/>
  <c r="W269" i="20"/>
  <c r="X269" i="20"/>
  <c r="Y269" i="20"/>
  <c r="Z269" i="20"/>
  <c r="AA269" i="20"/>
  <c r="AB269" i="20"/>
  <c r="AC269" i="20"/>
  <c r="AD269" i="20"/>
  <c r="AE269" i="20"/>
  <c r="AF269" i="20"/>
  <c r="AG269" i="20"/>
  <c r="AH269" i="20"/>
  <c r="AG20" i="20" l="1"/>
  <c r="AG18" i="20" s="1"/>
  <c r="AC20" i="20"/>
  <c r="AC18" i="20" s="1"/>
  <c r="AB20" i="20"/>
  <c r="AB18" i="20" s="1"/>
  <c r="U20" i="20"/>
  <c r="U18" i="20" s="1"/>
  <c r="H75" i="18" l="1"/>
  <c r="H67" i="18"/>
  <c r="H60" i="18"/>
  <c r="H12" i="18"/>
  <c r="C90" i="13"/>
  <c r="C88" i="13"/>
  <c r="C86" i="13"/>
  <c r="C84" i="13"/>
  <c r="I32" i="4" l="1"/>
  <c r="I28" i="4"/>
  <c r="I16" i="4"/>
  <c r="I13" i="4"/>
  <c r="C32" i="13"/>
  <c r="C10" i="13"/>
  <c r="G106" i="19" l="1"/>
  <c r="C122" i="13"/>
  <c r="C120" i="13"/>
  <c r="C118" i="13"/>
  <c r="C116" i="13"/>
  <c r="C114" i="13"/>
  <c r="C112" i="13"/>
  <c r="C110" i="13"/>
  <c r="C108" i="13"/>
  <c r="C106" i="13"/>
  <c r="C74" i="13"/>
  <c r="C72" i="13"/>
  <c r="C68" i="13"/>
  <c r="C66" i="13"/>
  <c r="C64" i="13"/>
  <c r="C62" i="13"/>
  <c r="C60" i="13"/>
  <c r="C58" i="13"/>
  <c r="C56" i="13"/>
  <c r="C54" i="13"/>
  <c r="C52" i="13"/>
  <c r="C46" i="13" l="1"/>
  <c r="C44" i="13"/>
  <c r="C42" i="13"/>
  <c r="AH20" i="20" l="1"/>
  <c r="AH18" i="20" s="1"/>
  <c r="AF20" i="20"/>
  <c r="AF18" i="20" s="1"/>
  <c r="AE20" i="20" l="1"/>
  <c r="AE18" i="20" s="1"/>
  <c r="AD20" i="20"/>
  <c r="AD18" i="20" s="1"/>
  <c r="AA20" i="20"/>
  <c r="AA18" i="20" s="1"/>
  <c r="Z20" i="20"/>
  <c r="Z18" i="20" s="1"/>
  <c r="Y20" i="20"/>
  <c r="Y18" i="20" s="1"/>
  <c r="X20" i="20"/>
  <c r="X18" i="20" s="1"/>
  <c r="W20" i="20"/>
  <c r="W18" i="20" s="1"/>
  <c r="V20" i="20"/>
  <c r="V18" i="20" s="1"/>
  <c r="T20" i="20"/>
  <c r="T18" i="20" s="1"/>
  <c r="L15" i="20" l="1"/>
  <c r="B3" i="20"/>
  <c r="B1" i="20"/>
  <c r="H215" i="19" l="1"/>
  <c r="H211" i="19"/>
  <c r="H207" i="19"/>
  <c r="H203" i="19"/>
  <c r="H199" i="19"/>
  <c r="H195" i="19"/>
  <c r="H191" i="19"/>
  <c r="H187" i="19"/>
  <c r="H183" i="19"/>
  <c r="H179" i="19"/>
  <c r="H175" i="19"/>
  <c r="H171" i="19"/>
  <c r="H167" i="19"/>
  <c r="H163" i="19"/>
  <c r="H157" i="19"/>
  <c r="H153" i="19"/>
  <c r="H149" i="19"/>
  <c r="H145" i="19"/>
  <c r="H129" i="19"/>
  <c r="H125" i="19"/>
  <c r="H121" i="19"/>
  <c r="H117" i="19"/>
  <c r="H97" i="19"/>
  <c r="H93" i="19"/>
  <c r="H77" i="19"/>
  <c r="H73" i="19"/>
  <c r="H69" i="19"/>
  <c r="H65" i="19"/>
  <c r="H61" i="19"/>
  <c r="H57" i="19"/>
  <c r="H53" i="19"/>
  <c r="H50" i="19"/>
  <c r="H47" i="19"/>
  <c r="H41" i="19"/>
  <c r="H37" i="19"/>
  <c r="H33" i="19"/>
  <c r="H29" i="19"/>
  <c r="H25" i="19"/>
  <c r="H21" i="19"/>
  <c r="H17" i="19"/>
  <c r="H13" i="19"/>
  <c r="H9" i="19"/>
  <c r="H6" i="19" s="1"/>
  <c r="B3" i="19" l="1"/>
  <c r="B1" i="19"/>
  <c r="B3" i="18" l="1"/>
  <c r="B1" i="18"/>
  <c r="J32" i="4" l="1"/>
  <c r="B3" i="8" l="1"/>
  <c r="B3" i="7"/>
  <c r="B3" i="5"/>
  <c r="B3" i="16"/>
  <c r="B3" i="17"/>
  <c r="B3" i="4"/>
  <c r="B3" i="6"/>
  <c r="B3" i="3"/>
  <c r="H59" i="16" l="1"/>
  <c r="H55" i="16"/>
  <c r="H51" i="16"/>
  <c r="H47" i="16"/>
  <c r="H41" i="16"/>
  <c r="H37" i="16"/>
  <c r="H33" i="16"/>
  <c r="H29" i="16"/>
  <c r="H8" i="16" s="1"/>
  <c r="J30" i="4"/>
  <c r="J28" i="4"/>
  <c r="J26" i="4"/>
  <c r="J24" i="4"/>
  <c r="J22" i="4"/>
  <c r="J20" i="4"/>
  <c r="J18" i="4"/>
  <c r="J16" i="4"/>
  <c r="J13" i="4"/>
  <c r="J11" i="4" s="1"/>
  <c r="M37" i="6"/>
  <c r="M34" i="6"/>
  <c r="M31" i="6"/>
  <c r="M28" i="6"/>
  <c r="M25" i="6"/>
  <c r="M22" i="6"/>
  <c r="M19" i="6"/>
  <c r="M16" i="6"/>
  <c r="M13" i="6"/>
  <c r="M10" i="6"/>
  <c r="M9" i="6" s="1"/>
  <c r="L39" i="6"/>
  <c r="L38" i="6"/>
  <c r="L36" i="6"/>
  <c r="L35" i="6"/>
  <c r="L33" i="6"/>
  <c r="L32" i="6"/>
  <c r="L30" i="6"/>
  <c r="L29" i="6"/>
  <c r="L27" i="6"/>
  <c r="L26" i="6"/>
  <c r="L24" i="6"/>
  <c r="L23" i="6"/>
  <c r="L21" i="6"/>
  <c r="L20" i="6"/>
  <c r="L18" i="6"/>
  <c r="L17" i="6"/>
  <c r="L15" i="6"/>
  <c r="L14" i="6"/>
  <c r="L12" i="6"/>
  <c r="L11" i="6"/>
  <c r="L13" i="6"/>
  <c r="L16" i="6"/>
  <c r="L19" i="6"/>
  <c r="L22" i="6"/>
  <c r="L25" i="6"/>
  <c r="L28" i="6"/>
  <c r="L31" i="6"/>
  <c r="L34" i="6"/>
  <c r="L37" i="6"/>
  <c r="L10" i="6"/>
  <c r="L9" i="6" l="1"/>
  <c r="C50" i="13"/>
  <c r="C36" i="13"/>
  <c r="B1" i="9" l="1"/>
  <c r="B1" i="13"/>
  <c r="B1" i="8"/>
  <c r="B1" i="7"/>
  <c r="B1" i="5"/>
  <c r="B1" i="16"/>
  <c r="B1" i="17"/>
  <c r="B1" i="4"/>
  <c r="B1" i="6"/>
  <c r="B1" i="3"/>
  <c r="B1" i="11"/>
  <c r="C80" i="13" l="1"/>
  <c r="C82" i="13"/>
  <c r="C78" i="13"/>
  <c r="C30" i="13"/>
  <c r="C28" i="13"/>
  <c r="C26" i="13"/>
  <c r="C24" i="13"/>
  <c r="C22" i="13"/>
  <c r="C20" i="13"/>
  <c r="C18" i="13"/>
  <c r="C12" i="13" l="1"/>
  <c r="C96" i="13" l="1"/>
  <c r="E17" i="8" l="1"/>
  <c r="E22" i="8" s="1"/>
  <c r="D17" i="8"/>
  <c r="D22" i="8" s="1"/>
  <c r="C94" i="13"/>
  <c r="C40" i="13" l="1"/>
  <c r="C34" i="13" l="1"/>
  <c r="C16" i="13" l="1"/>
  <c r="C14" i="13"/>
  <c r="K17" i="6" l="1"/>
  <c r="K20" i="6"/>
  <c r="K23" i="6"/>
  <c r="K26" i="6"/>
  <c r="K29" i="6"/>
  <c r="K32" i="6"/>
  <c r="K35" i="6"/>
  <c r="K38" i="6"/>
  <c r="F13" i="8" l="1"/>
  <c r="E50" i="8" l="1"/>
  <c r="D50" i="8"/>
  <c r="E43" i="8"/>
  <c r="D43" i="8"/>
  <c r="E39" i="8"/>
  <c r="C102" i="13" s="1"/>
  <c r="D39" i="8"/>
  <c r="C100" i="13" s="1"/>
  <c r="F37" i="8"/>
  <c r="F36" i="8"/>
  <c r="E29" i="8"/>
  <c r="D29" i="8"/>
  <c r="F22" i="8"/>
  <c r="F15" i="8"/>
  <c r="E52" i="8" l="1"/>
  <c r="F17" i="8"/>
  <c r="D52" i="8"/>
  <c r="F52" i="8" s="1"/>
  <c r="F29" i="8"/>
  <c r="F50" i="8"/>
  <c r="F43" i="8"/>
  <c r="F3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 authorId="0" shapeId="0" xr:uid="{00000000-0006-0000-0100-000001000000}">
      <text>
        <r>
          <rPr>
            <sz val="11"/>
            <color indexed="81"/>
            <rFont val="Calibri"/>
            <family val="2"/>
            <charset val="161"/>
            <scheme val="minor"/>
          </rPr>
          <t>{TRS Code}_yyyymmdd_RBSF-ASP
where yyyymmdd = Reference date 
i.e. 20231231 for reference date of 31/12/2023</t>
        </r>
      </text>
    </comment>
    <comment ref="D15" authorId="0" shapeId="0" xr:uid="{00000000-0006-0000-0100-000002000000}">
      <text>
        <r>
          <rPr>
            <sz val="11"/>
            <color indexed="81"/>
            <rFont val="Calibri"/>
            <family val="2"/>
            <charset val="161"/>
            <scheme val="minor"/>
          </rPr>
          <t>Insert reporting period in date format e.g. 01/01/2023 - 31/12/2023</t>
        </r>
      </text>
    </comment>
    <comment ref="D18" authorId="0" shapeId="0" xr:uid="{00000000-0006-0000-0100-000004000000}">
      <text>
        <r>
          <rPr>
            <sz val="11"/>
            <color indexed="81"/>
            <rFont val="Calibri"/>
            <family val="2"/>
            <charset val="161"/>
            <scheme val="minor"/>
          </rPr>
          <t>Insert submission date in date format e.g. 22/04/2024</t>
        </r>
      </text>
    </comment>
    <comment ref="D21" authorId="0" shapeId="0" xr:uid="{00000000-0006-0000-0100-000005000000}">
      <text>
        <r>
          <rPr>
            <sz val="11"/>
            <color indexed="81"/>
            <rFont val="Calibri"/>
            <family val="2"/>
            <charset val="161"/>
            <scheme val="minor"/>
          </rPr>
          <t>Insert name of entity as it is written on its license.</t>
        </r>
      </text>
    </comment>
    <comment ref="D22" authorId="0" shapeId="0" xr:uid="{00000000-0006-0000-0100-000006000000}">
      <text>
        <r>
          <rPr>
            <sz val="11"/>
            <color indexed="81"/>
            <rFont val="Calibri"/>
            <family val="2"/>
            <charset val="161"/>
            <scheme val="minor"/>
          </rPr>
          <t>Insert identification code provided by CySEC, e.g. ASPxxx, where xxx is the first part of the CySEC license number of the ASP. For example, an ASP with license number 03/196 will complete this section as ASP3 (without any zeros in front).</t>
        </r>
      </text>
    </comment>
  </commentList>
</comments>
</file>

<file path=xl/sharedStrings.xml><?xml version="1.0" encoding="utf-8"?>
<sst xmlns="http://schemas.openxmlformats.org/spreadsheetml/2006/main" count="1124" uniqueCount="779">
  <si>
    <t>Colour scheme</t>
  </si>
  <si>
    <t>Green cells must be completed by the entity</t>
  </si>
  <si>
    <t>Drop-down list - must be completed by the entity</t>
  </si>
  <si>
    <t xml:space="preserve">Date of update </t>
  </si>
  <si>
    <t xml:space="preserve">Version  </t>
  </si>
  <si>
    <t>Reporting Currency</t>
  </si>
  <si>
    <t>EURO</t>
  </si>
  <si>
    <t>Postal Address</t>
  </si>
  <si>
    <t>Fax Number</t>
  </si>
  <si>
    <t>2.1</t>
  </si>
  <si>
    <t>2.2</t>
  </si>
  <si>
    <t>2.3</t>
  </si>
  <si>
    <t>3.1</t>
  </si>
  <si>
    <t>3.2</t>
  </si>
  <si>
    <t>Third countries</t>
  </si>
  <si>
    <t>4.1</t>
  </si>
  <si>
    <t>4.2</t>
  </si>
  <si>
    <t>Introduced Activity</t>
  </si>
  <si>
    <t>5.1</t>
  </si>
  <si>
    <t>Eligible third parties</t>
  </si>
  <si>
    <t>1.1</t>
  </si>
  <si>
    <t>1.1.1</t>
  </si>
  <si>
    <t>1.1.2</t>
  </si>
  <si>
    <t>The undertaking or provision of the service of managing companies, including, but not limited, to the management or the administration of companies, general or limited partnerships, or other organisations with or without separate legal personality, wherever these may be registered or established, and the provision of the following services:</t>
  </si>
  <si>
    <t>(i) providing directors for legal persons;</t>
  </si>
  <si>
    <t>(ii) providing a secretary, or assistant secretary of legal persons;</t>
  </si>
  <si>
    <t>(vii) opening or managing bank accounts;</t>
  </si>
  <si>
    <t>1.2</t>
  </si>
  <si>
    <t>1.2.2</t>
  </si>
  <si>
    <t>1.</t>
  </si>
  <si>
    <t>2.</t>
  </si>
  <si>
    <t>3.</t>
  </si>
  <si>
    <t>4.</t>
  </si>
  <si>
    <t>Ownership (as at the reference date)</t>
  </si>
  <si>
    <t>Does the entity have a dominant shareholder?</t>
  </si>
  <si>
    <t>5.</t>
  </si>
  <si>
    <t>Employees</t>
  </si>
  <si>
    <t>Number of employees as at the reference date.</t>
  </si>
  <si>
    <t>6.</t>
  </si>
  <si>
    <t>7.</t>
  </si>
  <si>
    <t>8.</t>
  </si>
  <si>
    <t>9.</t>
  </si>
  <si>
    <t>10.</t>
  </si>
  <si>
    <t>NOTES</t>
  </si>
  <si>
    <t>YES</t>
  </si>
  <si>
    <t>NO</t>
  </si>
  <si>
    <t>Non EEA  subsidiaries</t>
  </si>
  <si>
    <t>Please enter the number of non EEA subsidiaries as at the reference date.</t>
  </si>
  <si>
    <t>SARs</t>
  </si>
  <si>
    <t>Complaints</t>
  </si>
  <si>
    <t>Cash Transactions</t>
  </si>
  <si>
    <t>Deposits</t>
  </si>
  <si>
    <t>Withdrawals</t>
  </si>
  <si>
    <t>Income Statement</t>
  </si>
  <si>
    <t>T</t>
  </si>
  <si>
    <t>T-1</t>
  </si>
  <si>
    <t>% Change</t>
  </si>
  <si>
    <t xml:space="preserve">Trading Income </t>
  </si>
  <si>
    <t>Direct trading costs</t>
  </si>
  <si>
    <t>Net Trading Income</t>
  </si>
  <si>
    <t>Other income from non-trading activities</t>
  </si>
  <si>
    <t xml:space="preserve"> </t>
  </si>
  <si>
    <t>Administrative Expenses (including depreciation)</t>
  </si>
  <si>
    <t>Administrative expenses may include wages and salaries, utility costs, rent, legal fees, auditors' remuneration, outsourcing fees, marketing costs etc.</t>
  </si>
  <si>
    <t>EBIT</t>
  </si>
  <si>
    <t>Finance Income</t>
  </si>
  <si>
    <t>Finance Expense</t>
  </si>
  <si>
    <r>
      <t xml:space="preserve">Tax                                                                                                                                                                                                                                                                                                                                                                                                                            </t>
    </r>
    <r>
      <rPr>
        <i/>
        <sz val="10"/>
        <color rgb="FF000000"/>
        <rFont val="Calibri"/>
        <family val="2"/>
        <charset val="161"/>
      </rPr>
      <t xml:space="preserve">For tax expense insert a negative value and for tax income a positive value. </t>
    </r>
  </si>
  <si>
    <t>Net Income</t>
  </si>
  <si>
    <t>Statement of Financial Position</t>
  </si>
  <si>
    <t>Where "T" refers to the reference date of this report and "T-1" to the previous reference date (refer to Section A).</t>
  </si>
  <si>
    <t>Non-Current Assets</t>
  </si>
  <si>
    <t>Current Assets</t>
  </si>
  <si>
    <t>Total Assets</t>
  </si>
  <si>
    <t>Current Liabilities</t>
  </si>
  <si>
    <t>Non-Current Liabilities</t>
  </si>
  <si>
    <t>Total Liabilities</t>
  </si>
  <si>
    <t xml:space="preserve">Share Capital </t>
  </si>
  <si>
    <t xml:space="preserve">Share Premium </t>
  </si>
  <si>
    <t>Retained Earnings</t>
  </si>
  <si>
    <t>Other Reserves</t>
  </si>
  <si>
    <t>Equity</t>
  </si>
  <si>
    <t xml:space="preserve">Total Liabilities and Equity </t>
  </si>
  <si>
    <t>A.</t>
  </si>
  <si>
    <t>ALLOWED VALUES</t>
  </si>
  <si>
    <t>Answer to questions</t>
  </si>
  <si>
    <t>Country ISO Codes</t>
  </si>
  <si>
    <t>1.2.1</t>
  </si>
  <si>
    <t>Mandatory fields are completed</t>
  </si>
  <si>
    <t>B.</t>
  </si>
  <si>
    <t>Reference date</t>
  </si>
  <si>
    <t>C.</t>
  </si>
  <si>
    <t>Identification of the reporting entity</t>
  </si>
  <si>
    <t>For official use only - Locked cells</t>
  </si>
  <si>
    <t>VALIDATION TESTS</t>
  </si>
  <si>
    <t>GENERAL TESTS</t>
  </si>
  <si>
    <t>Completion</t>
  </si>
  <si>
    <t>SUMMARY RESULT</t>
  </si>
  <si>
    <t>INSTRUCTIONS</t>
  </si>
  <si>
    <t>Administrative Services Providers (ASPs)</t>
  </si>
  <si>
    <t>N/A</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</si>
  <si>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</si>
  <si>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</si>
  <si>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</si>
  <si>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</si>
  <si>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</si>
  <si>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</si>
  <si>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</si>
  <si>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</si>
  <si>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</si>
  <si>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</si>
  <si>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</si>
  <si>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</si>
  <si>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</si>
  <si>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</si>
  <si>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</si>
  <si>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</si>
  <si>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</si>
  <si>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</si>
  <si>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</si>
  <si>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</si>
  <si>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</si>
  <si>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</si>
  <si>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</si>
  <si>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</si>
  <si>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</si>
  <si>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</si>
  <si>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</si>
  <si>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</si>
  <si>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</si>
  <si>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</si>
  <si>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</si>
  <si>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</si>
  <si>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</si>
  <si>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</si>
  <si>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</si>
  <si>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</si>
  <si>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</si>
  <si>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</si>
  <si>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</si>
  <si>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</si>
  <si>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</si>
  <si>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</si>
  <si>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</si>
  <si>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</si>
  <si>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</si>
  <si>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</si>
  <si>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</si>
  <si>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</si>
  <si>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</si>
  <si>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</si>
  <si>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</si>
  <si>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</si>
  <si>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</si>
  <si>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</si>
  <si>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</si>
  <si>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</si>
  <si>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</si>
  <si>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</si>
  <si>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</si>
  <si>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</si>
  <si>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</si>
  <si>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</si>
  <si>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</si>
  <si>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</si>
  <si>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</si>
  <si>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</si>
  <si>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</si>
  <si>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</si>
  <si>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</si>
  <si>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</si>
  <si>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</si>
  <si>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</si>
  <si>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</si>
  <si>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</si>
  <si>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</si>
  <si>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</si>
  <si>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</si>
  <si>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</si>
  <si>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</si>
  <si>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</si>
  <si>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</si>
  <si>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</si>
  <si>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</si>
  <si>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</si>
  <si>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</si>
  <si>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</si>
  <si>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</si>
  <si>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</si>
  <si>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</si>
  <si>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</si>
  <si>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</si>
  <si>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</si>
  <si>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</si>
  <si>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</si>
  <si>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</si>
  <si>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</si>
  <si>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</si>
  <si>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</si>
  <si>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</si>
  <si>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</si>
  <si>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</si>
  <si>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</si>
  <si>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</si>
  <si>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</si>
  <si>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</si>
  <si>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</si>
  <si>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</si>
  <si>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</si>
  <si>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</si>
  <si>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</si>
  <si>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</si>
  <si>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</si>
  <si>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</si>
  <si>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</si>
  <si>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</si>
  <si>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</si>
  <si>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</si>
  <si>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</si>
  <si>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</si>
  <si>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</si>
  <si>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</si>
  <si>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</si>
  <si>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</si>
  <si>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</si>
  <si>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</si>
  <si>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</si>
  <si>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</si>
  <si>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</si>
  <si>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</si>
  <si>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</si>
  <si>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</si>
  <si>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</si>
  <si>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</si>
  <si>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</si>
  <si>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</si>
  <si>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</si>
  <si>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</si>
  <si>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</si>
  <si>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</si>
  <si>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</si>
  <si>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</si>
  <si>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</si>
  <si>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</si>
  <si>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</si>
  <si>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</si>
  <si>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</si>
  <si>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</si>
  <si>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</si>
  <si>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</si>
  <si>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</si>
  <si>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</si>
  <si>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</si>
  <si>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</si>
  <si>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</si>
  <si>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</si>
  <si>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</si>
  <si>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</si>
  <si>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</si>
  <si>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</si>
  <si>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</si>
  <si>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</si>
  <si>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</si>
  <si>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</si>
  <si>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</si>
  <si>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</si>
  <si>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</si>
  <si>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</si>
  <si>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</si>
  <si>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</si>
  <si>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</si>
  <si>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</si>
  <si>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</si>
  <si>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</si>
  <si>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</si>
  <si>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</si>
  <si>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</si>
  <si>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</si>
  <si>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</si>
  <si>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</si>
  <si>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</si>
  <si>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</si>
  <si>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</si>
  <si>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</si>
  <si>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</si>
  <si>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</si>
  <si>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</si>
  <si>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</si>
  <si>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</si>
  <si>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</si>
  <si>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</si>
  <si>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</si>
  <si>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</si>
  <si>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</si>
  <si>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</si>
  <si>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</si>
  <si>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</si>
  <si>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</si>
  <si>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</si>
  <si>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</si>
  <si>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</si>
  <si>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</si>
  <si>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</si>
  <si>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</si>
  <si>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</si>
  <si>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</si>
  <si>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</si>
  <si>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</si>
  <si>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</si>
  <si>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</si>
  <si>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</si>
  <si>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</si>
  <si>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</si>
  <si>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</si>
  <si>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</si>
  <si>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</si>
  <si>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</si>
  <si>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</si>
  <si>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</si>
  <si>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</si>
  <si>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</si>
  <si>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</si>
  <si>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</si>
  <si>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</si>
  <si>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</si>
  <si>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</si>
  <si>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</si>
  <si>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</si>
  <si>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</si>
  <si>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</si>
  <si>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</si>
  <si>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</si>
  <si>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</si>
  <si>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</si>
  <si>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</si>
  <si>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</si>
  <si>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</si>
  <si>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</si>
  <si>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</si>
  <si>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</si>
  <si>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</si>
  <si>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</si>
  <si>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</si>
  <si>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</si>
  <si>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</si>
  <si>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</si>
  <si>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</si>
  <si>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</si>
  <si>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</si>
  <si>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</si>
  <si>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If the answer in question 1.1 is 'YES', which is the country of the dominant shareholder's residence? Otherwise, please select 'N/A'.</t>
  </si>
  <si>
    <t xml:space="preserve">1.1 </t>
  </si>
  <si>
    <t xml:space="preserve">1.2 </t>
  </si>
  <si>
    <t>Section B - Customers and Delivery Channels</t>
  </si>
  <si>
    <t>5.2</t>
  </si>
  <si>
    <t xml:space="preserve">1.3 </t>
  </si>
  <si>
    <t>1.4</t>
  </si>
  <si>
    <t xml:space="preserve">2.1 </t>
  </si>
  <si>
    <t xml:space="preserve">2.2 </t>
  </si>
  <si>
    <t xml:space="preserve">2.3 </t>
  </si>
  <si>
    <t>2.4</t>
  </si>
  <si>
    <t xml:space="preserve">3.1 </t>
  </si>
  <si>
    <t xml:space="preserve">3.2 </t>
  </si>
  <si>
    <t xml:space="preserve">3.3 </t>
  </si>
  <si>
    <t>3.4</t>
  </si>
  <si>
    <t>Please enter the total value of cash deposits exceeding EUR10,000 for the reporting period, as reported in Form 144-08-11 (per month).  
Please enter the value in EUR.</t>
  </si>
  <si>
    <t>Please enter the total value of cash withdrawals exceeding EUR10,000 for the reporting period (total for each month).
The amount should be reported in absolute number.
Please enter the value in EUR.</t>
  </si>
  <si>
    <t>Section F - Countries and Geographical Areas</t>
  </si>
  <si>
    <t>Section H - Additional Information</t>
  </si>
  <si>
    <t>Section I - Financial Information</t>
  </si>
  <si>
    <t>European Economic Area</t>
  </si>
  <si>
    <t>Section E - Products, Services and Transactions</t>
  </si>
  <si>
    <t>Complexity</t>
  </si>
  <si>
    <t>3.3</t>
  </si>
  <si>
    <t>Transparency</t>
  </si>
  <si>
    <t>3.2.1</t>
  </si>
  <si>
    <t>3.2.2</t>
  </si>
  <si>
    <t>BOs</t>
  </si>
  <si>
    <t xml:space="preserve">Total Assets equals to Total Liabilities and Equity as at the reference date. </t>
  </si>
  <si>
    <t xml:space="preserve">Total Assets equals to Total Liabilities and Equity as at the previous reference date. </t>
  </si>
  <si>
    <t>Section A - General Information</t>
  </si>
  <si>
    <t>(iii) holding the share capital of legal persons and registering the holder in the respective registers of shareholders on behalf of third persons;</t>
  </si>
  <si>
    <t>(iv) provision of registered office address and or the official mailing address and or electronic address of companies;</t>
  </si>
  <si>
    <t>(v) provision of general or limited partners in partnerships;</t>
  </si>
  <si>
    <t>(vi) provision of other similar services, or in conjunction with the services described above, in relation to other legal persons or organisations, with or without separate legal personality;</t>
  </si>
  <si>
    <t>The management or administration of trusts including, without limitation, the undertaking or provision of trustee (commissioner), wherever these are set up or established, or the management or investment or marketing of the assets of a trust.</t>
  </si>
  <si>
    <t>Value and size of transactions</t>
  </si>
  <si>
    <t>File information</t>
  </si>
  <si>
    <t>The information to be provided below relate to the regulated entity's authorised services.</t>
  </si>
  <si>
    <t>Total number of customers</t>
  </si>
  <si>
    <t>Please enter the number of normal risk customers as at the reference date.  "Normal risk customers" are all the customers that are not categorised as high or low risk customers.</t>
  </si>
  <si>
    <t>Please enter the number of non face to face customers as at the reference date.</t>
  </si>
  <si>
    <t>Convicted customers/customers with charges or investigation procedures against them</t>
  </si>
  <si>
    <t>(viii) safe keeping of financial instruments on behalf of customers, including acting as depositary, as defined in Annex III, Part II, paragraph 1 of the Investments Services and Activities and Regulated Markets Law, and other related services, unless this is provided as an ancillary service by an IF in the framework of the Investment Services and Activities and Regulated Markets Law.</t>
  </si>
  <si>
    <t xml:space="preserve"> Number of customers (legal persons), that the ASP is providing directorship services</t>
  </si>
  <si>
    <t>Number of customers (legal persons), that the ASP is providing the service of managing bank accounts</t>
  </si>
  <si>
    <t>Please enter the number of customers from countries within the European Economic Area (EEA), as at the reference date.</t>
  </si>
  <si>
    <t>Please enter the number of customers from third countries, as at the reference date.</t>
  </si>
  <si>
    <t>Number of employees who were providing directorship position services to legal customers.</t>
  </si>
  <si>
    <t>Please enter the total number of complaints received by the ASP from its customers (during the reporting period) and relate to Money Laundering issues.</t>
  </si>
  <si>
    <t>The total number of high risk, normal risk and low risk customers equals the total number of customers</t>
  </si>
  <si>
    <t>The total number of high risk customers does not exceed the total number of customers</t>
  </si>
  <si>
    <t>The total number of normal risk customers does not exceed the total number of customers</t>
  </si>
  <si>
    <t>The total number of PEPs customers does not exceed the total number of high risk customers</t>
  </si>
  <si>
    <t>The total number of customers with complex or unusual transactions does not exceed the total number of high risk customers</t>
  </si>
  <si>
    <t>The total number of other High Risk customers does not exceed the total number of high risk customers</t>
  </si>
  <si>
    <t>The total breakdown of high risk customers is equal to or higher than the total number of high risk customers</t>
  </si>
  <si>
    <t>The total number of non face to face customers does not exceed the total number of customers</t>
  </si>
  <si>
    <t>The total number of customers considered as HNWI does not exceed the total number of customers</t>
  </si>
  <si>
    <t>If the total number of high risk customers is equal to zero, then the total number of each type of high risk customers should be equal to zero.</t>
  </si>
  <si>
    <t>The total number of customers for whom the entity has relied on eligible third parties to perform Due Diligence and KYC procedures does not exceed the total number of customers</t>
  </si>
  <si>
    <t>The total number of convicted customers/customers with charges or investigation procedures against them does not exceed the total number of customers</t>
  </si>
  <si>
    <t>The total number of customers (legal persons), that the ASP is providing directorship services does not exceed the total number of customers</t>
  </si>
  <si>
    <t>The total number of customers (legal persons), that the ASP is providing the service of managing bank accounts does not exceed the total number of customers</t>
  </si>
  <si>
    <t>The total number of customers from EEA and third countries equals the total number of customers</t>
  </si>
  <si>
    <t>The total number of customers from third countries does not exceed the total number of customers</t>
  </si>
  <si>
    <t>Number of employees who were providing directorship position services to legal customers does not exceed the total number of employees</t>
  </si>
  <si>
    <t>Number of employees who were providing directorship position services to legal customers should be greater than zero when in Section D it is selected that the ASP was providing directorship position services for legal persons during the year</t>
  </si>
  <si>
    <t>High Risk Customers</t>
  </si>
  <si>
    <t>Total Inflows in customer's Bank Accounts
(for the reporting period)</t>
  </si>
  <si>
    <t>Total Outflows from customer's Bank Accounts
(for the reporting period)</t>
  </si>
  <si>
    <t>Please insert the customer code as per your internal records.</t>
  </si>
  <si>
    <t>Closed "customer accounts"</t>
  </si>
  <si>
    <t>Please enter the total number of customer accounts closed following an internal suspicion report or following a request by MOKAS during the reporting period.</t>
  </si>
  <si>
    <t>Customer Risk Categorisation</t>
  </si>
  <si>
    <t>Normal Risk Customers</t>
  </si>
  <si>
    <t>Low Risk Customers</t>
  </si>
  <si>
    <t>Customers that fall under the following High Risk Categories</t>
  </si>
  <si>
    <t>PEPs Customers</t>
  </si>
  <si>
    <t>Customers with complex or unusual transactions</t>
  </si>
  <si>
    <t>Other High Risk Customers</t>
  </si>
  <si>
    <t>Other types of Customers</t>
  </si>
  <si>
    <t>Non face to face Customers</t>
  </si>
  <si>
    <t>Customers considered as High Net Worth Individuals</t>
  </si>
  <si>
    <t>Customers' related services</t>
  </si>
  <si>
    <r>
      <t xml:space="preserve">Please select which of the below services that are underlined in </t>
    </r>
    <r>
      <rPr>
        <b/>
        <sz val="12"/>
        <color rgb="FF000000"/>
        <rFont val="Calibri"/>
        <family val="2"/>
        <charset val="161"/>
      </rPr>
      <t>Article 4 of Law 196(I)/2012</t>
    </r>
    <r>
      <rPr>
        <sz val="12"/>
        <color rgb="FF000000"/>
        <rFont val="Calibri"/>
        <family val="2"/>
        <charset val="161"/>
      </rPr>
      <t xml:space="preserve"> have been provided to customers </t>
    </r>
    <r>
      <rPr>
        <u/>
        <sz val="12"/>
        <color rgb="FF000000"/>
        <rFont val="Calibri"/>
        <family val="2"/>
        <charset val="161"/>
      </rPr>
      <t>during the reporting period</t>
    </r>
    <r>
      <rPr>
        <sz val="12"/>
        <color rgb="FF000000"/>
        <rFont val="Calibri"/>
        <family val="2"/>
        <charset val="161"/>
      </rPr>
      <t>:</t>
    </r>
  </si>
  <si>
    <t>Customers with General Power of Attorney ('PoA')</t>
  </si>
  <si>
    <t>Customers' Country of Incorporation</t>
  </si>
  <si>
    <t>Form RBSF-ASP</t>
  </si>
  <si>
    <t>Customer's Business Activities</t>
  </si>
  <si>
    <t>Does the ASP have a BO, a parent or subsidiary company, a branch or representative office in:</t>
  </si>
  <si>
    <t>Does the ASP have relationships/collaborations with third parties established in:</t>
  </si>
  <si>
    <t>File name</t>
  </si>
  <si>
    <t>Reporting Period</t>
  </si>
  <si>
    <t>Reference Date</t>
  </si>
  <si>
    <t>Previous Reference Date</t>
  </si>
  <si>
    <t>Please complete the required information/data for the ASP's top ten customers. 
"Top 10 customers" refer to the 10 biggest customers, provided that they have at least one bank account, in terms of the total fees invoiced for each customer, during the reporting period. All figures should be provided in EUR.</t>
  </si>
  <si>
    <t>Section G - Governance and Ownership</t>
  </si>
  <si>
    <t>Please enter the number of customers who have been convicted or there are any charges or investigation procedures against them for any financial crime, as at the reference date.</t>
  </si>
  <si>
    <t>Please enter the number of eligible third parties which the entity has relied on to perform Due Diligence and KYC procedures, as at the reference date.</t>
  </si>
  <si>
    <r>
      <t xml:space="preserve">Number of BO(s)
</t>
    </r>
    <r>
      <rPr>
        <b/>
        <sz val="11"/>
        <color rgb="FF0070C0"/>
        <rFont val="Calibri"/>
        <family val="2"/>
        <charset val="161"/>
      </rPr>
      <t>(Note 2)</t>
    </r>
  </si>
  <si>
    <r>
      <t xml:space="preserve">Country of residence 
of BO(s)
</t>
    </r>
    <r>
      <rPr>
        <b/>
        <sz val="11"/>
        <color rgb="FF0070C0"/>
        <rFont val="Calibri"/>
        <family val="2"/>
        <charset val="161"/>
      </rPr>
      <t>(Note 3)</t>
    </r>
  </si>
  <si>
    <r>
      <t xml:space="preserve">Top ten (10) customers 
</t>
    </r>
    <r>
      <rPr>
        <b/>
        <sz val="11"/>
        <color rgb="FF0070C0"/>
        <rFont val="Calibri"/>
        <family val="2"/>
        <charset val="161"/>
      </rPr>
      <t>(Note 1)</t>
    </r>
  </si>
  <si>
    <r>
      <t>Country of incorporation</t>
    </r>
    <r>
      <rPr>
        <sz val="11"/>
        <color rgb="FF000000"/>
        <rFont val="Calibri"/>
        <family val="2"/>
        <charset val="161"/>
      </rPr>
      <t xml:space="preserve"> </t>
    </r>
    <r>
      <rPr>
        <i/>
        <sz val="11"/>
        <color rgb="FF000000"/>
        <rFont val="Calibri"/>
        <family val="2"/>
        <charset val="161"/>
      </rPr>
      <t xml:space="preserve">
</t>
    </r>
    <r>
      <rPr>
        <b/>
        <sz val="11"/>
        <color rgb="FF0070C0"/>
        <rFont val="Calibri"/>
        <family val="2"/>
        <charset val="161"/>
      </rPr>
      <t>(Note 4)</t>
    </r>
  </si>
  <si>
    <t>Customers established in High Risk Third Countries</t>
  </si>
  <si>
    <t>1.2.3</t>
  </si>
  <si>
    <t>Bearer shares</t>
  </si>
  <si>
    <t xml:space="preserve">Nominee shareholders </t>
  </si>
  <si>
    <t>Trusts</t>
  </si>
  <si>
    <t>1.3</t>
  </si>
  <si>
    <r>
      <t xml:space="preserve">Name of Entity </t>
    </r>
    <r>
      <rPr>
        <i/>
        <sz val="12"/>
        <color indexed="8"/>
        <rFont val="Calibri"/>
        <family val="2"/>
        <charset val="161"/>
        <scheme val="minor"/>
      </rPr>
      <t>(as on ASP license)</t>
    </r>
  </si>
  <si>
    <t>Please enter the total number of customers for whom the ASP when providing directorship services has issued a General POA to external parties, as at the reference date.</t>
  </si>
  <si>
    <t>Third countries (countries that are not included in European Economic Area)</t>
  </si>
  <si>
    <t>Does the ASP have Customers or Customers' BOs (for legal entities) whose residence is from:</t>
  </si>
  <si>
    <t>1.1.3</t>
  </si>
  <si>
    <t>The provision of services for the preparation and/or management of an application for the granting of a residence permit or naturalization in the context of each Cyprus Investment Program in force, according to section 111A of the Civil Registry Law.</t>
  </si>
  <si>
    <t>1.2.4</t>
  </si>
  <si>
    <t>If the answer in question 2.2 is '0' ("zero") then please report '0' ("zero") in question 2.2.1.</t>
  </si>
  <si>
    <t>2.5</t>
  </si>
  <si>
    <r>
      <t xml:space="preserve">Third countries (countries that are not included in European Economic Area)
</t>
    </r>
    <r>
      <rPr>
        <i/>
        <sz val="12"/>
        <color rgb="FF000000"/>
        <rFont val="Calibri"/>
        <family val="2"/>
        <charset val="161"/>
      </rPr>
      <t>If 'Yes' please enter the total number of such customers. If 'No' please enter 0 ("zero").</t>
    </r>
  </si>
  <si>
    <t>Board Members and/or shareholders</t>
  </si>
  <si>
    <t>Does the ASP have any Board Members and/or shareholders that obtained residency or citizenship in Cyprus in exchange of capital transfers, purchase of property or government bonds, or investment in corporate entities in Cyprus, regardless of whether you provided the service as described in point 1.1.3 of Section D?</t>
  </si>
  <si>
    <t>%</t>
  </si>
  <si>
    <t>Please enter the number of Customers that have cash intensive business.</t>
  </si>
  <si>
    <t>Please enter the number of Customers that are Non Profit Organisations (NPO).</t>
  </si>
  <si>
    <t>Please enter the number of Customers that have in their Group Structure a NPO.</t>
  </si>
  <si>
    <t>Does the ASP have any Board Members and/or shareholders who are Politically Exposed Persons (PEP)?</t>
  </si>
  <si>
    <t>Please enter the number of Customers that are identified by the entity to have close links with TF.</t>
  </si>
  <si>
    <r>
      <rPr>
        <b/>
        <i/>
        <sz val="11"/>
        <color rgb="FF000000"/>
        <rFont val="Calibri"/>
        <family val="2"/>
        <charset val="161"/>
      </rPr>
      <t xml:space="preserve">Close links </t>
    </r>
    <r>
      <rPr>
        <i/>
        <sz val="11"/>
        <color rgb="FF000000"/>
        <rFont val="Calibri"/>
        <family val="2"/>
        <charset val="161"/>
      </rPr>
      <t>refer to Close association or/and relation to countries with active terrorist organisations or organisations operating to high risk countries in relation to terrorism financing through:
(a) Transactional or business relationship with counterparties which are directly or indirectly related to active terrorist organisations or are operating in high risk to TF countries
(b) if the client's parent or subsidiary undertaking is related to TF
(c) if client owns or controls 25 % or more of the voting or capital to organisations which are related to TF
(d) if client owns or controls indirectly 25% or more of the voting or capital to organisations which are related to TF</t>
    </r>
  </si>
  <si>
    <r>
      <t xml:space="preserve">A </t>
    </r>
    <r>
      <rPr>
        <b/>
        <i/>
        <sz val="11"/>
        <color rgb="FF000000"/>
        <rFont val="Calibri"/>
        <family val="2"/>
        <charset val="161"/>
      </rPr>
      <t>cash intensive business</t>
    </r>
    <r>
      <rPr>
        <i/>
        <sz val="11"/>
        <color rgb="FF000000"/>
        <rFont val="Calibri"/>
        <family val="2"/>
        <charset val="161"/>
      </rPr>
      <t xml:space="preserve"> is one that receives a significant amount of receipts in cash or an industry that practices cash payments for services. 
</t>
    </r>
    <r>
      <rPr>
        <b/>
        <i/>
        <u/>
        <sz val="11"/>
        <color rgb="FF000000"/>
        <rFont val="Calibri"/>
        <family val="2"/>
        <charset val="161"/>
      </rPr>
      <t>Examples:</t>
    </r>
    <r>
      <rPr>
        <i/>
        <sz val="11"/>
        <color rgb="FF000000"/>
        <rFont val="Calibri"/>
        <family val="2"/>
        <charset val="161"/>
      </rPr>
      <t xml:space="preserve"> Sectors of bars, Restaurants, Construction companies, Motor vehicle retailers, Car washes, Art and antique dealers, Auction houses, Pawnshops, Jewelleries, Textile retail, Liquor and tobacco stores, Retail/night shops, Gambling services.</t>
    </r>
  </si>
  <si>
    <t>Please enter the number of Customers that are corporate customers with complex structures.</t>
  </si>
  <si>
    <r>
      <rPr>
        <b/>
        <i/>
        <sz val="11"/>
        <color rgb="FF000000"/>
        <rFont val="Calibri"/>
        <family val="2"/>
        <charset val="161"/>
      </rPr>
      <t xml:space="preserve">Complex Structures </t>
    </r>
    <r>
      <rPr>
        <i/>
        <sz val="11"/>
        <color rgb="FF000000"/>
        <rFont val="Calibri"/>
        <family val="2"/>
        <charset val="161"/>
      </rPr>
      <t>refer to a company structure consists of more than 3 levels of ownership.</t>
    </r>
  </si>
  <si>
    <t>Please enter the number of Customers involved in virtual assets.</t>
  </si>
  <si>
    <r>
      <rPr>
        <b/>
        <i/>
        <sz val="11"/>
        <color rgb="FF000000"/>
        <rFont val="Calibri"/>
        <family val="2"/>
        <charset val="161"/>
      </rPr>
      <t>Involved</t>
    </r>
    <r>
      <rPr>
        <i/>
        <sz val="11"/>
        <color rgb="FF000000"/>
        <rFont val="Calibri"/>
        <family val="2"/>
        <charset val="161"/>
      </rPr>
      <t xml:space="preserve"> means investing, transacting or holding virtual assets.</t>
    </r>
  </si>
  <si>
    <t>Please see Section F for the countries mentioned above.</t>
  </si>
  <si>
    <t>Volume (amount) of customers' transactions in cross-border transaction of currency and bearer negotiable instruments (CBNIs).</t>
  </si>
  <si>
    <t>10.1</t>
  </si>
  <si>
    <t>11.1</t>
  </si>
  <si>
    <t>Number of customers' incoming Cross Border Wire Transfers (CBWTs).</t>
  </si>
  <si>
    <t>Volume (amount) of customers' currency conversions (equivalent in EUR).</t>
  </si>
  <si>
    <t>12.1</t>
  </si>
  <si>
    <t>Number of customers' currency conversions.</t>
  </si>
  <si>
    <t>Number of customers' suspicion reports (STRs/SARs) on TF submitted to FIU.</t>
  </si>
  <si>
    <t>Please enter the total number of Customers that use anonymous prepaid cards as a method of payment.</t>
  </si>
  <si>
    <t>Does the firm have business-wide AML/CFT policies and procedures?</t>
  </si>
  <si>
    <t>Does the firm’s AML/CFT policies and procedures reflect the requirements of the legislation (i.e. AML/CFT Law and CySEC's AML/CFT Directive)?</t>
  </si>
  <si>
    <t>Has the firm reviewed, and if were appropriate, updated its policies and procedures in the last 12 months?</t>
  </si>
  <si>
    <t xml:space="preserve">Has the firm performed a risk assessment of AML/CFT risks for all its business lines in the last 12 months? </t>
  </si>
  <si>
    <t>Has the firm identified and assessed the ML/TF risk associated with the products and services it provides?</t>
  </si>
  <si>
    <t>Has the firm identified and assessed the ML/TF risk associated with the jurisdictions it operates in based on its customer base?</t>
  </si>
  <si>
    <t>Has the firm identified and assessed the ML/TF risk associated with its customers?</t>
  </si>
  <si>
    <t>Has the firm identified and assessed the ML/TF risk associated with its transactions?</t>
  </si>
  <si>
    <t>Has the firm identified and assessed the ML/TF risk associated with the delivery channels it uses to service its customers?</t>
  </si>
  <si>
    <t>Members of the Board</t>
  </si>
  <si>
    <t>10.2</t>
  </si>
  <si>
    <t>Senior Management</t>
  </si>
  <si>
    <t>10.3</t>
  </si>
  <si>
    <t>Other Staff</t>
  </si>
  <si>
    <t xml:space="preserve">Has the firm put in place a plan for ongoing training, to ensure that the relevant management and staff are aware of the firm’s AML/CFT obligations and its processes and procedures for fulfilment of same? </t>
  </si>
  <si>
    <t xml:space="preserve">Is specialised/targeted training provided to personnel in key compliance roles? </t>
  </si>
  <si>
    <t xml:space="preserve">Has the firm established reliable and independent sources to verify its customers identity? </t>
  </si>
  <si>
    <t xml:space="preserve">Has the firm used reliable and independent sources to verify the purpose and nature of its business relationship? </t>
  </si>
  <si>
    <t>Has the firm implemented policies and procedures reflecting a risk-based approach to ongoing monitoring aligned to the ML/TF risks presented by its business?</t>
  </si>
  <si>
    <t>Does the firm have policies and procedures in place for updating CDD on existing customers as prescribed by the legislation (i.e. AML/CFT Law and CySEC's AML/CFT Directive)?</t>
  </si>
  <si>
    <t>On what percentage of its customers has the firm performed monitoring of CDD/economic profile information for the reporting year?</t>
  </si>
  <si>
    <t>On what percentage of its customers has the firm updated CDD/economic profile information for the reporting year?</t>
  </si>
  <si>
    <t>On what percentage of its customers has the firm performed specific transaction monitoring?</t>
  </si>
  <si>
    <t>Does the firm have in place transaction monitoring automated system to enable and facilitate monitoring of customers' transactions against their economic profile data and to identify complex and unusual transactions?</t>
  </si>
  <si>
    <t>Does the firm have policies and procedures in place for the investigation, documentation and escalation of suspicious activity and/or suspicious transactions?</t>
  </si>
  <si>
    <t>22.1</t>
  </si>
  <si>
    <t>22.2</t>
  </si>
  <si>
    <t>22.3</t>
  </si>
  <si>
    <t>Suspicious activity/transaction reporting. Please complete the following:</t>
  </si>
  <si>
    <t>The number of suspicious activity/transaction reports that were raised to the AMLCO in the last 12 months.</t>
  </si>
  <si>
    <t xml:space="preserve">How many of these resulted in reporting to the relevant external authorities? </t>
  </si>
  <si>
    <t>What is the value in Euros of the associated transaction of the STRs reported to external authorities?</t>
  </si>
  <si>
    <t>What is the average number of days taken to analyse a suspicious transaction/activity before the submission of a STR/SAR to external authorities (FIU)?</t>
  </si>
  <si>
    <t>Does the firm have policies and procedures in respect to the records that must be retained, and the period of retention as set out in the legislation (i.e. AML/CFT Law and CySEC's AML/CFT Directive)?</t>
  </si>
  <si>
    <t xml:space="preserve">Does the firm record and document their ML/TF risk assessments of business relationships? </t>
  </si>
  <si>
    <t xml:space="preserve">Does the firm record and document any changes made to the risk assessment policies and procedure as part of their review and monitoring? </t>
  </si>
  <si>
    <t>28.1</t>
  </si>
  <si>
    <t>28.2</t>
  </si>
  <si>
    <t>28.3</t>
  </si>
  <si>
    <t>How many times during the last 12 months has AML/CFT been an agenda item at the Meeting of:</t>
  </si>
  <si>
    <t>Board</t>
  </si>
  <si>
    <t>Does the firm’s policy specifically address the handling of TF cases (potential cases), including escalation/reporting process?</t>
  </si>
  <si>
    <t xml:space="preserve">Has the firm's policies and procedures been updated following the issuance of the "Combating of Terrorism and Victim Protection Law of 2019" (N.75(I)/2019)? </t>
  </si>
  <si>
    <t>Does the firm's risk-based approach specifically address TF risks?</t>
  </si>
  <si>
    <t>For all the questions below, please use scale from 1 to 10, where 
1 means 'Poor' and 10 means 'Excellent'.</t>
  </si>
  <si>
    <t>How would you rate the quality of the Firm's business-wide ML/TF risk assessment?</t>
  </si>
  <si>
    <t xml:space="preserve">How would you rate the quality of the Firm's individual business relationship ML/TF risk? </t>
  </si>
  <si>
    <t>How would you rate the Firm’s awareness of ML/TF risks, including availability and effectiveness of staff AML/CFT training?</t>
  </si>
  <si>
    <t>How would you rate the adequacy of the Firm’s identification and verification policies and procedures?</t>
  </si>
  <si>
    <t>How would you rate the effectiveness of the Firm’s identification and verification policies and procedures?</t>
  </si>
  <si>
    <t>How would you rate the adequacy of the Firm’s ongoing monitoring policies and procedures, including transaction monitoring?</t>
  </si>
  <si>
    <t>How would you rate the effectiveness of the Firm’s ongoing monitoring policies and procedures, including transaction monitoring?</t>
  </si>
  <si>
    <t>How would you rate the adequacy of the Firm’s suspicious transaction reporting policies and procedures?</t>
  </si>
  <si>
    <t>How would you rate the effectiveness of the Firm’s suspicious transaction reporting?</t>
  </si>
  <si>
    <t>How would you rate the adequacy of the Firm’s record-keeping policies and procedures?</t>
  </si>
  <si>
    <t>How would you rate the effectiveness of the Firm’s record-keeping policies and procedures?</t>
  </si>
  <si>
    <t>How would you rate the adequacy of the Firm’s AML/CFT resources?</t>
  </si>
  <si>
    <t>How would you rate the adequacy of governance structures, including reporting lines and senior management buy-in?</t>
  </si>
  <si>
    <t>How would you rate the effectiveness of governance structures, including reporting lines and senior management buy-in?</t>
  </si>
  <si>
    <t>Country Name</t>
  </si>
  <si>
    <t>Number</t>
  </si>
  <si>
    <t>Country ISO Codes (excluding Cyprus)</t>
  </si>
  <si>
    <t>completion tests</t>
  </si>
  <si>
    <t>drop down tests</t>
  </si>
  <si>
    <r>
      <t xml:space="preserve">Does the ASP offer products or services with low transparency, that allow the clients' BO to remain anonymous or facilitate hiding the identity?  
</t>
    </r>
    <r>
      <rPr>
        <i/>
        <sz val="12"/>
        <color rgb="FF000000"/>
        <rFont val="Calibri"/>
        <family val="2"/>
        <charset val="161"/>
        <scheme val="minor"/>
      </rPr>
      <t>If 'Yes' please enter the total number of such customers. If 'No' please enter 0 ("zero").</t>
    </r>
  </si>
  <si>
    <r>
      <t xml:space="preserve">Does the ASP offer any other products or services with low transparency/encouraging anonymity? 
</t>
    </r>
    <r>
      <rPr>
        <i/>
        <sz val="12"/>
        <color rgb="FF000000"/>
        <rFont val="Calibri"/>
        <family val="2"/>
        <charset val="161"/>
      </rPr>
      <t>If 'Yes' please enter the total number of such customers. If 'No' please enter 0 ("zero").</t>
    </r>
  </si>
  <si>
    <r>
      <t xml:space="preserve">Does the ASP offer complex products or services that allow payments from 3rd parties or accept overpayments where this would not normally be expected? 
</t>
    </r>
    <r>
      <rPr>
        <i/>
        <sz val="12"/>
        <color rgb="FF000000"/>
        <rFont val="Calibri"/>
        <family val="2"/>
        <charset val="161"/>
      </rPr>
      <t>If 'Yes' please enter the total number of such customers. If 'No' please enter 0 ("zero").</t>
    </r>
  </si>
  <si>
    <r>
      <t xml:space="preserve">Does the ASP allow the use of virtual assets, as a method of payment from and/or to its customers? 
</t>
    </r>
    <r>
      <rPr>
        <i/>
        <sz val="12"/>
        <color rgb="FF000000"/>
        <rFont val="Calibri"/>
        <family val="2"/>
        <charset val="161"/>
      </rPr>
      <t>If 'Yes' please enter the total number of such customers. If 'No' please enter 0 ("zero").</t>
    </r>
  </si>
  <si>
    <r>
      <t xml:space="preserve">Does the ASP offer products/services that facilitate or encourage high value or unlimited value transactions (e.g. structured products)? 
</t>
    </r>
    <r>
      <rPr>
        <i/>
        <sz val="12"/>
        <color rgb="FF000000"/>
        <rFont val="Calibri"/>
        <family val="2"/>
        <charset val="161"/>
      </rPr>
      <t>If 'Yes' please enter the total number of such customers. If 'No' please enter 0 ("zero").</t>
    </r>
  </si>
  <si>
    <t>Have all the members of the Board, Senior Management and other staff, of the firm received training in respect of their AML/CFT obligations, as set out in the legislation (i.e. AML/CFT Law and CySEC's AML/CFT Directive) in the past 12 months?</t>
  </si>
  <si>
    <t xml:space="preserve">Is the AML/CFT a standard agenda item at Board and/or Senior Management meetings? </t>
  </si>
  <si>
    <t>Does the firm use automated screening systems for the ongoing evaluation of the risk posed by customers (i.e background checks), identification of PEPs and inclusion of customers on Sanctions Lists /Restrictive Measures adopted by the United Nations (UN)/European Union (EU)?</t>
  </si>
  <si>
    <t>Instructions:</t>
  </si>
  <si>
    <t>Risk Management and Statistics Department</t>
  </si>
  <si>
    <t>Customers for whom the entity has relied on eligible third parties to perform Due Diligence and KYC procedures</t>
  </si>
  <si>
    <t>Please select from dropdown.
Please refer to tab "Countries" to map the relevant country to the corresponding ISO code.
Include the details of the 3 BOs with the largest shareholding. If the BOs are less than 3, the relevant cells should be indicated as 'N/A'.  
In cases of shareholders with equal holding, please provide the details of those who are considered of highest AML risk as per the ASP's policy.</t>
  </si>
  <si>
    <t>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t>
  </si>
  <si>
    <t>Number of customers, that the ASP has provided the service for the preparation and/or management of an application for the granting of a residence permit or naturalization in the context of each Cyprus Investment Program in force, according to section 111A of the Civil Registry Law</t>
  </si>
  <si>
    <t>Finance income may include interest income, FX gain etc.</t>
  </si>
  <si>
    <t>Finance expenses may include interest expense, FX loss etc.</t>
  </si>
  <si>
    <t>Reserves should include any other type of reserves the entity created 
(e.g. Revaluation Reserve, Available-for-Sale Reserve etc.).</t>
  </si>
  <si>
    <t>Where "T" refers to the current reporting period and "T-1" to the previous reporting period (refer to Section A).</t>
  </si>
  <si>
    <t>Earnings before interest and tax.</t>
  </si>
  <si>
    <t>Country Name (excl. Cyprus)</t>
  </si>
  <si>
    <t>The total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</si>
  <si>
    <t>The total number of customers, that the ASP has provided the service for the preparation and/or management of an application for the granting of a residence permit or naturalization in the context of each Cyprus Investment Program in force, according to section 111A of the Civil Registry Law does not exceed the total number of customers</t>
  </si>
  <si>
    <r>
      <rPr>
        <b/>
        <i/>
        <sz val="11"/>
        <color rgb="FF000000"/>
        <rFont val="Calibri"/>
        <family val="2"/>
        <charset val="161"/>
      </rPr>
      <t xml:space="preserve">CBNI </t>
    </r>
    <r>
      <rPr>
        <i/>
        <sz val="11"/>
        <color rgb="FF000000"/>
        <rFont val="Calibri"/>
        <family val="2"/>
        <charset val="161"/>
      </rPr>
      <t>means cash or negotiable instrument, such as bearer cheque, promissory note, bearer bond, traveller’s cheque, money order and postal order.
Please report amount in Euro.</t>
    </r>
  </si>
  <si>
    <r>
      <t xml:space="preserve">Volume (amount) of customers' incoming Cross Border Wire Transfers (CBWTs).
</t>
    </r>
    <r>
      <rPr>
        <i/>
        <sz val="11"/>
        <color rgb="FF000000"/>
        <rFont val="Calibri"/>
        <family val="2"/>
        <charset val="161"/>
      </rPr>
      <t>Please report amount in Euro.</t>
    </r>
  </si>
  <si>
    <t>Physical currency transaction (spot FX) as defined in article 10(2) commission delegated regulation (EU) 2017/565.
Please report amount in Euro.</t>
  </si>
  <si>
    <t>The total number of customers reported in point 1.2.1 of Section E does not exceed the total number of customers reported in point 1 of Section B</t>
  </si>
  <si>
    <t>The total number of customers reported in point 1.2.2 of Section E does not exceed the total number of customers reported in point 1 of Section B</t>
  </si>
  <si>
    <t>The total number of customers reported in point 1.2.3 of Section E does not exceed the total number of customers reported in point 1 of Section B</t>
  </si>
  <si>
    <t>The total number of customers reported in point 1.3 of Section E does not exceed the total number of customers reported in point 1 of Section B</t>
  </si>
  <si>
    <t>The total number of customers reported in point 2.1 of Section E does not exceed the total number of customers reported in point 1 of Section B</t>
  </si>
  <si>
    <t>The total number of customers reported in point 2.2 of Section E does not exceed the total number of customers reported in point 1 of Section B</t>
  </si>
  <si>
    <t>The total number of customers reported in point 2.3 of Section E does not exceed the total number of customers reported in point 1 of Section B</t>
  </si>
  <si>
    <t>The total number of customers reported in point 3.1 of Section E does not exceed the total number of customers reported in point 1 of Section B</t>
  </si>
  <si>
    <r>
      <t xml:space="preserve">Countries included in the draft list of high risk third countries issued by European Commission
</t>
    </r>
    <r>
      <rPr>
        <i/>
        <sz val="12"/>
        <color rgb="FF000000"/>
        <rFont val="Calibri"/>
        <family val="2"/>
        <charset val="161"/>
      </rPr>
      <t xml:space="preserve">If 'Yes' please enter the total number of such customers. If 'No' please enter 0 ("zero"). </t>
    </r>
  </si>
  <si>
    <t>The total number of customers that have cash intensive business does not exceed the total number of customers</t>
  </si>
  <si>
    <t>The total number of customers that have in their Group Structure a NPO does not exceed the total number of customers</t>
  </si>
  <si>
    <t>The total number of customers that are Non Profit Organisations (NPO) does not exceed the total number of customers</t>
  </si>
  <si>
    <t>The total number of customers that are identified by the entity to have close links with TF does not exceed the total number of customers</t>
  </si>
  <si>
    <t>The total number of customers that are corporate customers with complex structures does not exceed the total number of customers</t>
  </si>
  <si>
    <t>The total number of customers involved in virtual assets does not exceed the total number of customers</t>
  </si>
  <si>
    <t>The total number of customers that use anonymous prepaid cards as a method of payment does not exceed the total number of customers</t>
  </si>
  <si>
    <t>.</t>
  </si>
  <si>
    <r>
      <t xml:space="preserve">If the company provides the services described in questions 1.1.1, 1.1.2 &amp; 1.1.3, please complete the following details, </t>
    </r>
    <r>
      <rPr>
        <u/>
        <sz val="12"/>
        <color rgb="FF000000"/>
        <rFont val="Calibri"/>
        <family val="2"/>
        <charset val="161"/>
      </rPr>
      <t>as at the reference date</t>
    </r>
    <r>
      <rPr>
        <sz val="12"/>
        <color rgb="FF000000"/>
        <rFont val="Calibri"/>
        <family val="2"/>
        <charset val="161"/>
      </rPr>
      <t xml:space="preserve">: 
</t>
    </r>
    <r>
      <rPr>
        <i/>
        <sz val="11"/>
        <color rgb="FF000000"/>
        <rFont val="Calibri"/>
        <family val="2"/>
        <charset val="161"/>
      </rPr>
      <t>(if the company does not provide such services, please complete "0")</t>
    </r>
  </si>
  <si>
    <t>2.6</t>
  </si>
  <si>
    <t>The total number of customers reported in point 2.4 of Section E does not exceed the total number of customers reported in point 1 of Section B</t>
  </si>
  <si>
    <t>The total number of customers or customers' BOs (for legal entities) whose residence is from Third Countries does not exceed the total number of customers</t>
  </si>
  <si>
    <t xml:space="preserve">Countries included in the draft list of high risk third countries issued by European Commission </t>
  </si>
  <si>
    <t>The total number of customers from EEA countries does not exceed the total number of customers</t>
  </si>
  <si>
    <t>Suspicious Activity Reports (SARs) relate to reports to MOKAS. 
Please enter the total number of SARs prepared during the reporting period.</t>
  </si>
  <si>
    <t>Number of customers' transactions in cross-border transaction of currency and bearer negotiable instruments (CBNIs).</t>
  </si>
  <si>
    <t>The total number of customers or customers' BOs (for legal entities) whose residence is from European Commission High Risk Third Countries does not exceed the total number of customers</t>
  </si>
  <si>
    <r>
      <t xml:space="preserve">2. Please analyse the total number of </t>
    </r>
    <r>
      <rPr>
        <b/>
        <sz val="11"/>
        <color rgb="FF000000"/>
        <rFont val="Calibri"/>
        <family val="2"/>
        <charset val="161"/>
      </rPr>
      <t>customers (legal entities)</t>
    </r>
    <r>
      <rPr>
        <sz val="11"/>
        <color rgb="FF000000"/>
        <rFont val="Calibri"/>
        <family val="2"/>
        <charset val="161"/>
      </rPr>
      <t>, per country of registration.</t>
    </r>
  </si>
  <si>
    <r>
      <t xml:space="preserve">3. Please analyse the total number of </t>
    </r>
    <r>
      <rPr>
        <b/>
        <sz val="11"/>
        <color rgb="FF000000"/>
        <rFont val="Calibri"/>
        <family val="2"/>
        <charset val="161"/>
      </rPr>
      <t>PEP customers and/or PEP beneficial owners</t>
    </r>
    <r>
      <rPr>
        <sz val="11"/>
        <color rgb="FF000000"/>
        <rFont val="Calibri"/>
        <family val="2"/>
        <charset val="161"/>
      </rPr>
      <t xml:space="preserve">, per country of residence / incorporation, as at the reference date. </t>
    </r>
  </si>
  <si>
    <r>
      <t xml:space="preserve">5. Please select the countries (other than Cyprus) where the ASP has </t>
    </r>
    <r>
      <rPr>
        <b/>
        <sz val="11"/>
        <color rgb="FF000000"/>
        <rFont val="Calibri"/>
        <family val="2"/>
        <charset val="161"/>
      </rPr>
      <t>financial and other trade linkages.</t>
    </r>
    <r>
      <rPr>
        <sz val="11"/>
        <color rgb="FF000000"/>
        <rFont val="Calibri"/>
        <family val="2"/>
        <charset val="161"/>
      </rPr>
      <t xml:space="preserve"> 
</t>
    </r>
    <r>
      <rPr>
        <b/>
        <i/>
        <sz val="10"/>
        <color rgb="FF000000"/>
        <rFont val="Calibri"/>
        <family val="2"/>
        <charset val="161"/>
      </rPr>
      <t>Financial linkages</t>
    </r>
    <r>
      <rPr>
        <i/>
        <sz val="10"/>
        <color rgb="FF000000"/>
        <rFont val="Calibri"/>
        <family val="2"/>
        <charset val="161"/>
      </rPr>
      <t xml:space="preserve"> can be considered through fund flows within or across jurisdiction, bank deposits, correspondent banking, investments, incoming and outgoing wire transfers.
</t>
    </r>
    <r>
      <rPr>
        <b/>
        <i/>
        <sz val="10"/>
        <color rgb="FF000000"/>
        <rFont val="Calibri"/>
        <family val="2"/>
        <charset val="161"/>
      </rPr>
      <t>Trade linkages</t>
    </r>
    <r>
      <rPr>
        <i/>
        <sz val="10"/>
        <color rgb="FF000000"/>
        <rFont val="Calibri"/>
        <family val="2"/>
        <charset val="161"/>
      </rPr>
      <t>can be considered those links between the trade centre and funds or assets to designated individuals or entities and their associates.</t>
    </r>
  </si>
  <si>
    <r>
      <rPr>
        <b/>
        <sz val="11"/>
        <color rgb="FF000000"/>
        <rFont val="Calibri"/>
        <family val="2"/>
        <charset val="161"/>
      </rPr>
      <t xml:space="preserve">Rows 21-269: </t>
    </r>
    <r>
      <rPr>
        <sz val="11"/>
        <color rgb="FF000000"/>
        <rFont val="Calibri"/>
        <family val="2"/>
        <charset val="161"/>
      </rPr>
      <t xml:space="preserve">If Column C is completed by the entity, then Column D must be completed by the entity. </t>
    </r>
  </si>
  <si>
    <r>
      <rPr>
        <b/>
        <sz val="11"/>
        <color rgb="FF000000"/>
        <rFont val="Calibri"/>
        <family val="2"/>
        <charset val="161"/>
      </rPr>
      <t xml:space="preserve">Rows 21-269: </t>
    </r>
    <r>
      <rPr>
        <sz val="11"/>
        <color rgb="FF000000"/>
        <rFont val="Calibri"/>
        <family val="2"/>
        <charset val="161"/>
      </rPr>
      <t xml:space="preserve">If Column F is completed by the entity, then Column G must be completed by the entity. </t>
    </r>
  </si>
  <si>
    <r>
      <rPr>
        <b/>
        <sz val="11"/>
        <color rgb="FF000000"/>
        <rFont val="Calibri"/>
        <family val="2"/>
        <charset val="161"/>
      </rPr>
      <t>Rows 21-269:</t>
    </r>
    <r>
      <rPr>
        <sz val="11"/>
        <color rgb="FF000000"/>
        <rFont val="Calibri"/>
        <family val="2"/>
        <charset val="161"/>
      </rPr>
      <t xml:space="preserve"> If Column I is completed by the entity, then Column J must be completed by the entity. </t>
    </r>
  </si>
  <si>
    <r>
      <rPr>
        <b/>
        <sz val="11"/>
        <color rgb="FF000000"/>
        <rFont val="Calibri"/>
        <family val="2"/>
        <charset val="161"/>
      </rPr>
      <t>Row 20:</t>
    </r>
    <r>
      <rPr>
        <sz val="11"/>
        <color rgb="FF000000"/>
        <rFont val="Calibri"/>
        <family val="2"/>
        <charset val="161"/>
      </rPr>
      <t xml:space="preserve"> All cells of row 20 must be completed by the entity. If a cell of row 20 is not applicable, please insert '0' or 'N/A', accordingly.</t>
    </r>
  </si>
  <si>
    <t>Section J - Customer Analysis</t>
  </si>
  <si>
    <t>Section L - Geographical Analysis</t>
  </si>
  <si>
    <t>Please enter the number of customers considered as High Net Worth Individuals (HNWI) as at the reference date (i.e. natural persons or customer with Beneficial Owner(s), with a Net Worth of at least €3 mln).</t>
  </si>
  <si>
    <t xml:space="preserve">Please select from dropdown.
Please refer to tab "Countries" to map the relevant country to the corresponding ISO code.  
Where customer is a natural person select 'N/A' from the dropdown. </t>
  </si>
  <si>
    <t xml:space="preserve">"Dominant shareholder" refers to a natural person that owns more than 50% of a company's share capital and controls more than half of the voting interests in the company. </t>
  </si>
  <si>
    <r>
      <t xml:space="preserve">1. Please analyse the total number of </t>
    </r>
    <r>
      <rPr>
        <b/>
        <sz val="11"/>
        <color rgb="FF000000"/>
        <rFont val="Calibri"/>
        <family val="2"/>
        <charset val="161"/>
      </rPr>
      <t>natural persons (customers and customers' beneficial owners)</t>
    </r>
    <r>
      <rPr>
        <sz val="11"/>
        <color rgb="FF000000"/>
        <rFont val="Calibri"/>
        <family val="2"/>
        <charset val="161"/>
      </rPr>
      <t>, per country of residence.</t>
    </r>
  </si>
  <si>
    <t xml:space="preserve">How many of your customers maintain in their name, a bank account with a credit institution regulated by the Central Bank of Cyprus?                                                                                                                                                                                                                                                                                            </t>
  </si>
  <si>
    <t xml:space="preserve">From the remaining of your customers, how many maintain in their name, a bank account with a credit institution operating and licensed in an EEA country and/or in third country, which is categorised by the Obliged Entity as lower risk after taking into account the Joint Guidelines defined in CySEC’s AML/CFT Directive and the Appendix II of the Law?                                                                                                                                                                                                                                                                                                                                                      </t>
  </si>
  <si>
    <t xml:space="preserve">How many of your customers maintain a bank account in their name ONLY with a credit institution operating and licensed from a third country which is not categorised by the Obliged Entity as lower risk after taking into account the Joint Guidelines defined in CySEC’s AML/CFT Directive and the Appendix II of the Law (i.e. not included in questions 14 and 15)? </t>
  </si>
  <si>
    <t>Section C - Information for top 10 Customers</t>
  </si>
  <si>
    <t>The total number of low risk customers does not exceed the total number of customers</t>
  </si>
  <si>
    <r>
      <t xml:space="preserve">Does the ASP offer other complex products or services, as per its own assessment? 
</t>
    </r>
    <r>
      <rPr>
        <i/>
        <sz val="12"/>
        <color rgb="FF000000"/>
        <rFont val="Calibri"/>
        <family val="2"/>
        <charset val="161"/>
      </rPr>
      <t>If 'Yes' please enter the total number of such customers. If 'No' please enter 0 ("zero").</t>
    </r>
  </si>
  <si>
    <t>Scale (1-Poor, 10-Excellent)</t>
  </si>
  <si>
    <t>Section K - Internal Policies and Procedures</t>
  </si>
  <si>
    <t>2.7</t>
  </si>
  <si>
    <t>The total number of customers reported in point 2.5 of Section E does not exceed the total number of customers reported in point 1 of Section B</t>
  </si>
  <si>
    <t>The total number of customers reported in point 2.6 of Section E does not exceed the total number of customers reported in point 1 of Section B</t>
  </si>
  <si>
    <t>The total number of customers reported in point 2.7 of Section E does not exceed the total number of customers reported in point 1 of Section B</t>
  </si>
  <si>
    <t>3.3.1</t>
  </si>
  <si>
    <t>3.3.2</t>
  </si>
  <si>
    <r>
      <t xml:space="preserve">EU list of non-cooperative jurisdictions for tax purposes
</t>
    </r>
    <r>
      <rPr>
        <i/>
        <sz val="12"/>
        <color rgb="FF000000"/>
        <rFont val="Calibri"/>
        <family val="2"/>
        <charset val="161"/>
      </rPr>
      <t>If 'Yes' please enter the total number of such customers. If 'No' please enter 0 ("zero").</t>
    </r>
  </si>
  <si>
    <t>EU list of non-cooperative jurisdictions for tax purposes</t>
  </si>
  <si>
    <t>https://www.consilium.europa.eu/en/policies/eu-list-of-non-cooperative-jurisdictions/</t>
  </si>
  <si>
    <t>Please enter the number of Customers whose activities are related with donations, crowdfunding, non-profit organisations, or weapons trading.</t>
  </si>
  <si>
    <t>The total number of customers whose activities are related with donations, crowdfunding, non-profit organisations, or weapons trading does not exceed the total number of customers</t>
  </si>
  <si>
    <t>The total number of customers or customers' BOs (for legal entities) whose residence is from EU list of non-cooperative jurisdictions for tax purposes does not exceed the total number of customers</t>
  </si>
  <si>
    <r>
      <t xml:space="preserve">4. Please select the countries (other than Cyprus) where the ASP has </t>
    </r>
    <r>
      <rPr>
        <b/>
        <sz val="11"/>
        <color rgb="FF000000"/>
        <rFont val="Calibri"/>
        <family val="2"/>
        <charset val="161"/>
      </rPr>
      <t xml:space="preserve">presence.
</t>
    </r>
    <r>
      <rPr>
        <i/>
        <sz val="10"/>
        <color rgb="FF000000"/>
        <rFont val="Calibri"/>
        <family val="2"/>
        <charset val="161"/>
      </rPr>
      <t>(Presence in the group company, branches, rep office, affiliates).</t>
    </r>
  </si>
  <si>
    <r>
      <t xml:space="preserve">6. Please select the countries (other than Cyprus) where the ASP has </t>
    </r>
    <r>
      <rPr>
        <b/>
        <sz val="11"/>
        <color rgb="FF000000"/>
        <rFont val="Calibri"/>
        <family val="2"/>
        <charset val="161"/>
      </rPr>
      <t xml:space="preserve">business promotion establishments.
</t>
    </r>
    <r>
      <rPr>
        <i/>
        <sz val="10"/>
        <color rgb="FF000000"/>
        <rFont val="Calibri"/>
        <family val="2"/>
        <charset val="161"/>
      </rPr>
      <t>(Introducers/agents/alliances/ fund distributors/sub-distributors).</t>
    </r>
  </si>
  <si>
    <r>
      <t xml:space="preserve">Does the ASP offer complex products or services that allow directly or indirectly the use of virtual assets? 
</t>
    </r>
    <r>
      <rPr>
        <i/>
        <sz val="12"/>
        <color rgb="FF000000"/>
        <rFont val="Calibri"/>
        <family val="2"/>
        <charset val="161"/>
      </rPr>
      <t xml:space="preserve">If 'Yes' please enter the total number of such customers. If 'No' please enter 0 ("zero"). </t>
    </r>
    <r>
      <rPr>
        <sz val="12"/>
        <color rgb="FF000000"/>
        <rFont val="Calibri"/>
        <family val="2"/>
        <charset val="161"/>
      </rPr>
      <t xml:space="preserve">
</t>
    </r>
    <r>
      <rPr>
        <i/>
        <sz val="12"/>
        <color rgb="FF000000"/>
        <rFont val="Calibri"/>
        <family val="2"/>
        <charset val="161"/>
      </rPr>
      <t>For the definition of "virtual assets" please see Article 2 of the 'AML/CFT Law of 2007 [188(I)/2007]', as amended.</t>
    </r>
  </si>
  <si>
    <r>
      <rPr>
        <sz val="11"/>
        <rFont val="Calibri"/>
        <family val="2"/>
        <charset val="161"/>
      </rPr>
      <t>European Commission High Risk Third Countries, as per Article 64(1)(a) of AML/CFT Law of 2007 [188(I)/2007], as amended</t>
    </r>
    <r>
      <rPr>
        <u/>
        <sz val="11"/>
        <color theme="10"/>
        <rFont val="Calibri"/>
        <family val="2"/>
        <charset val="161"/>
      </rPr>
      <t xml:space="preserve">
https://ec.europa.eu/info/business-economy-euro/banking-and-finance/financial-supervision-and-risk-management/anti-money-laundering-and-countering-financing-terrorism/eu-policy-high-risk-third-countries_en</t>
    </r>
  </si>
  <si>
    <t>Please enter the number of ASP's Beneficial Owners, as at the reference date 
(refer to Article 2 of AML/CFT Law of 2007 [188(I)/2007], as amended).</t>
  </si>
  <si>
    <r>
      <t>Please enter the number of high risk customers, for whom the ASP applies enhanced customer Due Diligence measures, as per</t>
    </r>
    <r>
      <rPr>
        <b/>
        <sz val="12"/>
        <color rgb="FF000000"/>
        <rFont val="Calibri"/>
        <family val="2"/>
        <charset val="161"/>
      </rPr>
      <t xml:space="preserve"> Article 64 of AML/CFT Law of 2007 [188(I)/2007]</t>
    </r>
    <r>
      <rPr>
        <sz val="12"/>
        <color rgb="FF000000"/>
        <rFont val="Calibri"/>
        <family val="2"/>
        <charset val="161"/>
      </rPr>
      <t>, as amended, as at the reference date.</t>
    </r>
  </si>
  <si>
    <r>
      <t xml:space="preserve">Please enter the total number of customers as at the reference date.  Please refer to </t>
    </r>
    <r>
      <rPr>
        <b/>
        <sz val="12"/>
        <color rgb="FF000000"/>
        <rFont val="Calibri"/>
        <family val="2"/>
        <charset val="161"/>
      </rPr>
      <t>Article 2 of AML/CFT Law of 2007 [188(I)/2007]</t>
    </r>
    <r>
      <rPr>
        <sz val="12"/>
        <color rgb="FF000000"/>
        <rFont val="Calibri"/>
        <family val="2"/>
        <charset val="161"/>
      </rPr>
      <t>, as amended, and specifically the definition given for "customer".</t>
    </r>
  </si>
  <si>
    <r>
      <t xml:space="preserve">Please enter the number of low risk customers, for whom the ASP applies simplified customer Due Diligence measures, as per </t>
    </r>
    <r>
      <rPr>
        <b/>
        <sz val="12"/>
        <color rgb="FF000000"/>
        <rFont val="Calibri"/>
        <family val="2"/>
        <charset val="161"/>
      </rPr>
      <t>Article 63 of AML/CFT Law of 2007 [188(I)/2007]</t>
    </r>
    <r>
      <rPr>
        <sz val="12"/>
        <color rgb="FF000000"/>
        <rFont val="Calibri"/>
        <family val="2"/>
        <charset val="161"/>
      </rPr>
      <t>, as amended, as at the reference date.</t>
    </r>
  </si>
  <si>
    <r>
      <t xml:space="preserve">Please enter the number of customers who are Politically Exposed Persons (PEPs), as per </t>
    </r>
    <r>
      <rPr>
        <b/>
        <sz val="12"/>
        <rFont val="Calibri"/>
        <family val="2"/>
        <charset val="161"/>
      </rPr>
      <t>Article 64(1)(c) of AML/CFT Law of 2007 [188(I)/2007]</t>
    </r>
    <r>
      <rPr>
        <sz val="12"/>
        <rFont val="Calibri"/>
        <family val="2"/>
        <charset val="161"/>
      </rPr>
      <t>, as amended. This should include the number of customers who have a Beneficial Owner (BO) or a family member or a close associate that is a PEP.
Please enter the number as at the reference date.</t>
    </r>
  </si>
  <si>
    <r>
      <t xml:space="preserve">Please enter the number of customers who are established in High Risk Third Countries, as per </t>
    </r>
    <r>
      <rPr>
        <b/>
        <sz val="12"/>
        <rFont val="Calibri"/>
        <family val="2"/>
        <charset val="161"/>
      </rPr>
      <t>Article 64(1)(a) of AML/CFT Law of 2007 [188(I)/2007]</t>
    </r>
    <r>
      <rPr>
        <sz val="12"/>
        <rFont val="Calibri"/>
        <family val="2"/>
        <charset val="161"/>
      </rPr>
      <t>, as amended.
Please enter the number as at the reference date.</t>
    </r>
  </si>
  <si>
    <r>
      <t xml:space="preserve">Please enter the number of customers who have complex and unusually large transactions, or unusual patterns of transactions, that have no obvious economic or lawful purpose, as per </t>
    </r>
    <r>
      <rPr>
        <b/>
        <sz val="12"/>
        <rFont val="Calibri"/>
        <family val="2"/>
        <charset val="161"/>
      </rPr>
      <t>Article 64(4) of AML/CFT Law of 2007 [188(I)/2007]</t>
    </r>
    <r>
      <rPr>
        <sz val="12"/>
        <rFont val="Calibri"/>
        <family val="2"/>
        <charset val="161"/>
      </rPr>
      <t>, as amended.
Please enter the number as at the reference date.</t>
    </r>
  </si>
  <si>
    <r>
      <t xml:space="preserve">"Other high risk" customers refer to customers who are defined as high risk as per ASP's assessment and do not fall under any of the high risk categories above, i.e. in questions 3.1 to 3.3.
Please also refer to </t>
    </r>
    <r>
      <rPr>
        <b/>
        <sz val="12"/>
        <rFont val="Calibri"/>
        <family val="2"/>
        <charset val="161"/>
      </rPr>
      <t>Article 64(3) of AML/CFT Law of 2007 [188(I)/2007]</t>
    </r>
    <r>
      <rPr>
        <sz val="12"/>
        <rFont val="Calibri"/>
        <family val="2"/>
        <charset val="161"/>
      </rPr>
      <t>, as amended.
Please enter the number as at the reference date.</t>
    </r>
  </si>
  <si>
    <r>
      <t>Please enter the number of customers as at the reference date. Regarding "</t>
    </r>
    <r>
      <rPr>
        <b/>
        <sz val="12"/>
        <color rgb="FF000000"/>
        <rFont val="Calibri"/>
        <family val="2"/>
        <charset val="161"/>
      </rPr>
      <t>eligible third parties</t>
    </r>
    <r>
      <rPr>
        <sz val="12"/>
        <color rgb="FF000000"/>
        <rFont val="Calibri"/>
        <family val="2"/>
        <charset val="161"/>
      </rPr>
      <t xml:space="preserve">" please refer to </t>
    </r>
    <r>
      <rPr>
        <b/>
        <sz val="12"/>
        <color rgb="FF000000"/>
        <rFont val="Calibri"/>
        <family val="2"/>
        <charset val="161"/>
      </rPr>
      <t>Article 67 of AML/CFT Law of 2007 [188(I)/2007]</t>
    </r>
    <r>
      <rPr>
        <sz val="12"/>
        <color rgb="FF000000"/>
        <rFont val="Calibri"/>
        <family val="2"/>
        <charset val="161"/>
      </rPr>
      <t>, as amended.</t>
    </r>
  </si>
  <si>
    <r>
      <t>"BO": Beneficial Owner - Please refer to</t>
    </r>
    <r>
      <rPr>
        <b/>
        <i/>
        <sz val="10"/>
        <color rgb="FF000000"/>
        <rFont val="Calibri"/>
        <family val="2"/>
        <charset val="161"/>
      </rPr>
      <t xml:space="preserve"> Article 2 of AML/CFT Law of 2007 [188(I)/2007], </t>
    </r>
    <r>
      <rPr>
        <i/>
        <sz val="10"/>
        <color rgb="FF000000"/>
        <rFont val="Calibri"/>
        <family val="2"/>
        <charset val="161"/>
      </rPr>
      <t xml:space="preserve">as amended. </t>
    </r>
  </si>
  <si>
    <t>Submission Date</t>
  </si>
  <si>
    <t>Telephone Number</t>
  </si>
  <si>
    <r>
      <t xml:space="preserve">TRS Identification Code of Entity </t>
    </r>
    <r>
      <rPr>
        <i/>
        <sz val="12"/>
        <color indexed="8"/>
        <rFont val="Calibri"/>
        <family val="2"/>
        <charset val="161"/>
        <scheme val="minor"/>
      </rPr>
      <t>(as provided by CySEC)</t>
    </r>
  </si>
  <si>
    <t>The total number of customers established in High Risk Third Countries does not exceed the total number of high risk customers</t>
  </si>
  <si>
    <t>The total number of customers with General PoAs does not exceed the total number of customers</t>
  </si>
  <si>
    <t>Total Inflows/Outflows of Customers based on:</t>
  </si>
  <si>
    <t>Official figures</t>
  </si>
  <si>
    <t>Best estimation</t>
  </si>
  <si>
    <t xml:space="preserve">Please enter the Inflows and Outflows (in Customer's Bank Accounts) of such Customers. </t>
  </si>
  <si>
    <t xml:space="preserve">
3</t>
  </si>
  <si>
    <t>Total Inflows of Customers are based on:</t>
  </si>
  <si>
    <t>3.3.1.1</t>
  </si>
  <si>
    <t>Total Outflows of Customers are based on:</t>
  </si>
  <si>
    <t>3.3.2.1</t>
  </si>
  <si>
    <t>Please enter the total number of customers, whose bank account(s) is/are kept in their name, with a credit institution regulated by the Central Bank of Cyprus.</t>
  </si>
  <si>
    <t>Total Inflows and Outflows from all High Risk Customers during the reporting period</t>
  </si>
  <si>
    <t>Please insert the total inflows of all High Risk Customers mentioned in point 2.1 of Section B, in their bank accounts during the reporting period.
The amount should be reported in EUR.</t>
  </si>
  <si>
    <r>
      <t>Please insert the total outflows of all High Risk Customers mentioned in point 2.1 of Section B, in their bank accounts during the reporting period.</t>
    </r>
    <r>
      <rPr>
        <sz val="12"/>
        <color rgb="FF000000"/>
        <rFont val="Calibri"/>
        <family val="2"/>
        <charset val="161"/>
      </rPr>
      <t xml:space="preserve">
The amount should be reported in EUR.</t>
    </r>
  </si>
  <si>
    <t>From the remaining of your customers (answer in 2.5), please enter the total number of customers whose bank account(s) in their name is/are kept with a credit institution operating and licensed in an EEA country and/or in third country, which is categorised by the Obliged Entity as lower risk after taking into account the Joint Guidelines defined in CySEC’s AML/CFT Directive and the Appendix II of the AML/CFT Law.</t>
  </si>
  <si>
    <t>Please enter the total number of customers whose bank account(s) in their name is/are kept EXCLUSIVELY with a credit institution operating and licensed in a third country, which is not categorised by the Obliged Entity as lower risk after taking into account the Joint Guidelines defined in CySEC’s AML/CFT Directive and the Appendix II of the Law (i.e. not included in questions 2.5 and 2.6).</t>
  </si>
  <si>
    <t>Total Inflows of High Risk Customers during the reporting period</t>
  </si>
  <si>
    <t xml:space="preserve">Total Outflows of High Risk Customers during the reporting period </t>
  </si>
  <si>
    <t>Section D - Authorised Services and Customers</t>
  </si>
  <si>
    <r>
      <rPr>
        <sz val="11"/>
        <rFont val="Calibri"/>
        <family val="2"/>
        <charset val="161"/>
      </rPr>
      <t xml:space="preserve">“High risk and increased monitoring  jurisdictions” are published on the FATF website </t>
    </r>
    <r>
      <rPr>
        <u/>
        <sz val="11"/>
        <color theme="10"/>
        <rFont val="Calibri"/>
        <family val="2"/>
        <charset val="161"/>
      </rPr>
      <t xml:space="preserve">
(http://www.fatf-gafi.org/)</t>
    </r>
  </si>
  <si>
    <r>
      <rPr>
        <b/>
        <sz val="12"/>
        <color rgb="FF000000"/>
        <rFont val="Calibri"/>
        <family val="2"/>
        <charset val="161"/>
      </rPr>
      <t>Please enter the Cross-Border Inflows and Outflows to/from European Commission High Risk Third Countries List and/or FATF high risk and increased monitoring jurisdictions and EU list of non-cooperative jurisdictions for tax purposes, in/out of all Customers' Bank Accounts.</t>
    </r>
    <r>
      <rPr>
        <sz val="12"/>
        <color rgb="FF000000"/>
        <rFont val="Calibri"/>
        <family val="2"/>
        <charset val="161"/>
      </rPr>
      <t xml:space="preserve">
</t>
    </r>
    <r>
      <rPr>
        <b/>
        <i/>
        <u/>
        <sz val="11"/>
        <color rgb="FF000000"/>
        <rFont val="Calibri"/>
        <family val="2"/>
        <charset val="161"/>
      </rPr>
      <t>Instruction:</t>
    </r>
    <r>
      <rPr>
        <i/>
        <sz val="11"/>
        <color rgb="FF000000"/>
        <rFont val="Calibri"/>
        <family val="2"/>
        <charset val="161"/>
      </rPr>
      <t>Any wire transfer to/from the customers' bank accounts where the originator and/or the beneficiary credit institution, are located in the above mentioned countries.</t>
    </r>
  </si>
  <si>
    <t xml:space="preserve">Please enter the total number of Customers who hold financial assets / instruments / investments in European Commission High Risk Third Countries and/or FATF high risk and increased monitoring jurisdictions and/or EU list of non-cooperative jurisdictions for tax purposes and/or their business activities are related with imports/exports of goods with those countries. </t>
  </si>
  <si>
    <r>
      <t xml:space="preserve">FATF high risk and increased monitoring jurisdictions
</t>
    </r>
    <r>
      <rPr>
        <sz val="12"/>
        <color rgb="FF000000"/>
        <rFont val="Calibri"/>
        <family val="2"/>
        <charset val="161"/>
      </rPr>
      <t>Please include FATF High-Risk Jurisdictions and FATF Jurisdictions under Increased Monitoring.</t>
    </r>
  </si>
  <si>
    <r>
      <t xml:space="preserve">FATF high risk and increased monitoring jurisdictions
</t>
    </r>
    <r>
      <rPr>
        <sz val="12"/>
        <color rgb="FF000000"/>
        <rFont val="Calibri"/>
        <family val="2"/>
        <charset val="161"/>
      </rPr>
      <t>Please include FATF High-Risk Jurisdictions and FATF Jurisdictions under Increased Monitoring.</t>
    </r>
    <r>
      <rPr>
        <b/>
        <sz val="12"/>
        <color rgb="FF000000"/>
        <rFont val="Calibri"/>
        <family val="2"/>
        <charset val="161"/>
      </rPr>
      <t xml:space="preserve">
</t>
    </r>
    <r>
      <rPr>
        <i/>
        <sz val="12"/>
        <color rgb="FF000000"/>
        <rFont val="Calibri"/>
        <family val="2"/>
        <charset val="161"/>
      </rPr>
      <t>If 'Yes' please enter the total number of such customers. If 'No' please enter 0 ("zero").</t>
    </r>
  </si>
  <si>
    <t>The total number of customers who hold financial assets / instruments / investments in European Commission High Risk Third Countries and/or FATF high risk and increased monitoring jurisdictions and/or EU list of non-cooperative jurisdictions for tax purposes and/or their business activities are related with imports/exports of goods with those countries does not exceed the total number of customers</t>
  </si>
  <si>
    <t>The total number of customers or customers' BOs (for legal entities) whose residence is from FATF high risk and increased monitoring jurisdictions does not exceed the total number of customers</t>
  </si>
  <si>
    <t>PEPs</t>
  </si>
  <si>
    <t>Sanctions Lists</t>
  </si>
  <si>
    <t>Has been convicted or there are investigations against him/her</t>
  </si>
  <si>
    <t>Please select from the drop down list above</t>
  </si>
  <si>
    <t>Does any of the entity's shareholders and/or BOs belong to any of the following groups?</t>
  </si>
  <si>
    <t>FATF high risk and increased monitoring jurisdictions and/or EU high risk third countries</t>
  </si>
  <si>
    <t xml:space="preserve">
Please complete the required financial information / data in relation to the entity based on the most available infomation.
Audited Financial Statements should be used if available. If not, please ensure that the information provided, give a true and fair view of the financial position of the entity.
All figures should be provided in EUR.
Do not leave any green cells blank.</t>
  </si>
  <si>
    <t>Refers to income deriving from the licensed activities (the activities as these are defined in section 4(1) of Law 196(I)/2012).
For Trading Income insert a positive value and for Trading Loss insert a negative value.</t>
  </si>
  <si>
    <t>Other income from non-trading activities (i.e. out of the normal course of business / activities of the entity) may include rent income, profit from the disposal of non-inventory asset etc. 
For Other Income insert a positive value and for Other Expense insert a negative value.</t>
  </si>
  <si>
    <t>EU Afghanistan</t>
  </si>
  <si>
    <t>EU Belarus</t>
  </si>
  <si>
    <t>EU Burundi</t>
  </si>
  <si>
    <t>EU Central African Republic</t>
  </si>
  <si>
    <t>EU Chemical Weapons</t>
  </si>
  <si>
    <t>EU Cyber-attacks</t>
  </si>
  <si>
    <t>EU Democratic Republic of Congo</t>
  </si>
  <si>
    <t>EU Guatemala</t>
  </si>
  <si>
    <t>EU Guinea</t>
  </si>
  <si>
    <t>EU Guinea-Bissau</t>
  </si>
  <si>
    <t>EU Haiti</t>
  </si>
  <si>
    <t>EU Human Rights</t>
  </si>
  <si>
    <t>EU Iran</t>
  </si>
  <si>
    <t>EU Iraq</t>
  </si>
  <si>
    <t>EU Lebanon</t>
  </si>
  <si>
    <t>EU Libya</t>
  </si>
  <si>
    <t>EU Mali</t>
  </si>
  <si>
    <t>EU Moldova</t>
  </si>
  <si>
    <t>EU Myanmar/Burma</t>
  </si>
  <si>
    <t>EU Nicaragua</t>
  </si>
  <si>
    <t>EU Niger</t>
  </si>
  <si>
    <t>EU North Korea (DPRK)</t>
  </si>
  <si>
    <t>EU Somalia</t>
  </si>
  <si>
    <t>EU South Sudan</t>
  </si>
  <si>
    <t>EU Sudan</t>
  </si>
  <si>
    <t>EU Syria</t>
  </si>
  <si>
    <t>EU Terrorism (Al-Qaida)</t>
  </si>
  <si>
    <t>EU Terrorism (Hamas and Palestinian Islamic Jihad)</t>
  </si>
  <si>
    <t>EU Terrorism (General)</t>
  </si>
  <si>
    <t>EU Tunisia</t>
  </si>
  <si>
    <t>EU Turkey</t>
  </si>
  <si>
    <t>EU Ukraine (Crimea)</t>
  </si>
  <si>
    <t>EU Ukraine (MSF)</t>
  </si>
  <si>
    <t>EU Ukraine (oblasts)</t>
  </si>
  <si>
    <t>EU Ukraine (territorial integrity)</t>
  </si>
  <si>
    <t>EU Venezuela</t>
  </si>
  <si>
    <t>EU Yemen</t>
  </si>
  <si>
    <t>EU Zimbabwe</t>
  </si>
  <si>
    <t>UN Al-Shabaab</t>
  </si>
  <si>
    <t>UN ISIL (Da'esh) &amp; Al-Qaida</t>
  </si>
  <si>
    <t>UN Iraq</t>
  </si>
  <si>
    <t>UN Sudan</t>
  </si>
  <si>
    <t>UN North Korea (DPRK)</t>
  </si>
  <si>
    <t>UN Libya</t>
  </si>
  <si>
    <t>UN Afghanistan (Taliban)</t>
  </si>
  <si>
    <t>UN Guinea-Bissau</t>
  </si>
  <si>
    <t>UN Central African Republic</t>
  </si>
  <si>
    <t>UN Yemen</t>
  </si>
  <si>
    <t xml:space="preserve">UN South Sudan </t>
  </si>
  <si>
    <t>UN Haiti</t>
  </si>
  <si>
    <t>Any other Sanctions Regime (EU/UN)</t>
  </si>
  <si>
    <t>UN Democratic Republic of Congo</t>
  </si>
  <si>
    <t>UN Lebanon</t>
  </si>
  <si>
    <t>https://www.cysec.gov.cy/en-GB/legislation/sanctions/</t>
  </si>
  <si>
    <t>Sanctions Regime</t>
  </si>
  <si>
    <t>(EU Sanctions Map /</t>
  </si>
  <si>
    <t>UN Sanctions)</t>
  </si>
  <si>
    <t>Number of customers and/or beneficial owners of customers included in the EU/UN Sanctions Lists as at the reference date</t>
  </si>
  <si>
    <t>Number of customers and/or beneficial owners of customers with frozen/blocked assets as at the reference date</t>
  </si>
  <si>
    <t>Customers and/or beneficial owners of customers’ frozen/blocked assets (e.g. cash, financial instruments, receivables, property) as at the reference date</t>
  </si>
  <si>
    <t>Customers and/or beneficial owners of customers’ assets that were released or unfrozen during the reporting period</t>
  </si>
  <si>
    <t>Deposits of customers and/or beneficial owners of customers included in the EU/UN Sanctions Lists during the reporting period</t>
  </si>
  <si>
    <t>Withdrawals of customers and/or beneficial owners of customers included in the EU/UN Sanctions Lists during the reporting period</t>
  </si>
  <si>
    <t>Number of customers and/or beneficial owners of customers included in the SDN List as at the reference date</t>
  </si>
  <si>
    <t>Deposits of customers and/or beneficial owners of customers included in the SDN List during the reporting period</t>
  </si>
  <si>
    <t>Withdrawals of customers and/or beneficial owners of customers included in the SDN List during the reporting period</t>
  </si>
  <si>
    <t>Number of customers and/or beneficial owners of customers included in the U.K. Designated Persons Sanctions List as at the reference date</t>
  </si>
  <si>
    <t>Deposits of customers and/or beneficial owners of customers included in the U.K. Designated Persons Sanctions List during the reporting period</t>
  </si>
  <si>
    <t>Withdrawals of customers and/or beneficial owners of customers included in the U.K. Designated Persons Sanctions List during the reporting period</t>
  </si>
  <si>
    <t>Total</t>
  </si>
  <si>
    <t>Customers</t>
  </si>
  <si>
    <t>Drop Down</t>
  </si>
  <si>
    <t>Mandatory</t>
  </si>
  <si>
    <t>Duplication</t>
  </si>
  <si>
    <t>S/N</t>
  </si>
  <si>
    <r>
      <rPr>
        <b/>
        <sz val="11"/>
        <rFont val="Calibri"/>
        <family val="2"/>
        <charset val="161"/>
      </rPr>
      <t xml:space="preserve">Validation Test: </t>
    </r>
    <r>
      <rPr>
        <sz val="11"/>
        <rFont val="Calibri"/>
        <family val="2"/>
        <charset val="161"/>
      </rPr>
      <t xml:space="preserve">When </t>
    </r>
    <r>
      <rPr>
        <b/>
        <sz val="11"/>
        <rFont val="Calibri"/>
        <family val="2"/>
        <charset val="161"/>
      </rPr>
      <t>Column C</t>
    </r>
    <r>
      <rPr>
        <sz val="11"/>
        <rFont val="Calibri"/>
        <family val="2"/>
        <charset val="161"/>
      </rPr>
      <t xml:space="preserve"> of each row is completed, automatically </t>
    </r>
    <r>
      <rPr>
        <b/>
        <sz val="11"/>
        <rFont val="Calibri"/>
        <family val="2"/>
        <charset val="161"/>
      </rPr>
      <t>Columns D-I</t>
    </r>
    <r>
      <rPr>
        <sz val="11"/>
        <rFont val="Calibri"/>
        <family val="2"/>
        <charset val="161"/>
      </rPr>
      <t xml:space="preserve"> of the same row become mandatory.</t>
    </r>
  </si>
  <si>
    <r>
      <t>If you have selected the option "</t>
    </r>
    <r>
      <rPr>
        <b/>
        <sz val="11"/>
        <color rgb="FF000000"/>
        <rFont val="Calibri"/>
        <family val="2"/>
        <charset val="161"/>
      </rPr>
      <t>Any other Sanctions Regime (EU/UN)</t>
    </r>
    <r>
      <rPr>
        <sz val="11"/>
        <color rgb="FF000000"/>
        <rFont val="Calibri"/>
        <family val="2"/>
        <charset val="161"/>
      </rPr>
      <t xml:space="preserve">" in </t>
    </r>
    <r>
      <rPr>
        <b/>
        <sz val="11"/>
        <color rgb="FF000000"/>
        <rFont val="Calibri"/>
        <family val="2"/>
        <charset val="161"/>
      </rPr>
      <t>Column C</t>
    </r>
    <r>
      <rPr>
        <sz val="11"/>
        <color rgb="FF000000"/>
        <rFont val="Calibri"/>
        <family val="2"/>
        <charset val="161"/>
      </rPr>
      <t xml:space="preserve"> above, please specify in </t>
    </r>
    <r>
      <rPr>
        <b/>
        <sz val="11"/>
        <color rgb="FF000000"/>
        <rFont val="Calibri"/>
        <family val="2"/>
        <charset val="161"/>
      </rPr>
      <t>Cell C42</t>
    </r>
    <r>
      <rPr>
        <sz val="11"/>
        <color rgb="FF000000"/>
        <rFont val="Calibri"/>
        <family val="2"/>
        <charset val="161"/>
      </rPr>
      <t xml:space="preserve"> below. Otherwise, please leave the </t>
    </r>
    <r>
      <rPr>
        <b/>
        <sz val="11"/>
        <color rgb="FF000000"/>
        <rFont val="Calibri"/>
        <family val="2"/>
        <charset val="161"/>
      </rPr>
      <t xml:space="preserve">Cell C42 </t>
    </r>
    <r>
      <rPr>
        <sz val="11"/>
        <color rgb="FF000000"/>
        <rFont val="Calibri"/>
        <family val="2"/>
        <charset val="161"/>
      </rPr>
      <t>below blank.</t>
    </r>
  </si>
  <si>
    <r>
      <rPr>
        <b/>
        <sz val="11"/>
        <rFont val="Calibri"/>
        <family val="2"/>
        <charset val="161"/>
      </rPr>
      <t xml:space="preserve">Validation Test: </t>
    </r>
    <r>
      <rPr>
        <sz val="11"/>
        <rFont val="Calibri"/>
        <family val="2"/>
        <charset val="161"/>
      </rPr>
      <t xml:space="preserve">When </t>
    </r>
    <r>
      <rPr>
        <b/>
        <sz val="11"/>
        <rFont val="Calibri"/>
        <family val="2"/>
        <charset val="161"/>
      </rPr>
      <t xml:space="preserve">Cell C50 </t>
    </r>
    <r>
      <rPr>
        <sz val="11"/>
        <rFont val="Calibri"/>
        <family val="2"/>
        <charset val="161"/>
      </rPr>
      <t xml:space="preserve">is completed, automatically </t>
    </r>
    <r>
      <rPr>
        <b/>
        <sz val="11"/>
        <rFont val="Calibri"/>
        <family val="2"/>
        <charset val="161"/>
      </rPr>
      <t>Cells D50, E50, F50 and G50</t>
    </r>
    <r>
      <rPr>
        <sz val="11"/>
        <rFont val="Calibri"/>
        <family val="2"/>
        <charset val="161"/>
      </rPr>
      <t xml:space="preserve"> become mandatory.</t>
    </r>
  </si>
  <si>
    <r>
      <rPr>
        <b/>
        <sz val="11"/>
        <rFont val="Calibri"/>
        <family val="2"/>
        <charset val="161"/>
      </rPr>
      <t xml:space="preserve">Validation Test: </t>
    </r>
    <r>
      <rPr>
        <sz val="11"/>
        <rFont val="Calibri"/>
        <family val="2"/>
        <charset val="161"/>
      </rPr>
      <t xml:space="preserve">When </t>
    </r>
    <r>
      <rPr>
        <b/>
        <sz val="11"/>
        <rFont val="Calibri"/>
        <family val="2"/>
        <charset val="161"/>
      </rPr>
      <t xml:space="preserve">Cell C58 </t>
    </r>
    <r>
      <rPr>
        <sz val="11"/>
        <rFont val="Calibri"/>
        <family val="2"/>
        <charset val="161"/>
      </rPr>
      <t xml:space="preserve">is completed, automatically </t>
    </r>
    <r>
      <rPr>
        <b/>
        <sz val="11"/>
        <rFont val="Calibri"/>
        <family val="2"/>
        <charset val="161"/>
      </rPr>
      <t>Cells D58, E58, F58 and G58</t>
    </r>
    <r>
      <rPr>
        <sz val="11"/>
        <rFont val="Calibri"/>
        <family val="2"/>
        <charset val="161"/>
      </rPr>
      <t xml:space="preserve"> become mandatory.</t>
    </r>
  </si>
  <si>
    <t>Section M - Customers subject to International Sanctions</t>
  </si>
  <si>
    <r>
      <rPr>
        <b/>
        <sz val="11"/>
        <rFont val="Calibri"/>
        <family val="2"/>
        <charset val="161"/>
      </rPr>
      <t xml:space="preserve">Customers included in the </t>
    </r>
    <r>
      <rPr>
        <b/>
        <u/>
        <sz val="11"/>
        <color theme="10"/>
        <rFont val="Calibri"/>
        <family val="2"/>
        <charset val="161"/>
      </rPr>
      <t>United Nations Security Council Consolidated List</t>
    </r>
    <r>
      <rPr>
        <b/>
        <sz val="11"/>
        <rFont val="Calibri"/>
        <family val="2"/>
        <charset val="161"/>
      </rPr>
      <t xml:space="preserve"> (UN Sanctions List) and/or</t>
    </r>
  </si>
  <si>
    <r>
      <rPr>
        <b/>
        <sz val="11"/>
        <rFont val="Calibri"/>
        <family val="2"/>
        <charset val="161"/>
      </rPr>
      <t xml:space="preserve">in the </t>
    </r>
    <r>
      <rPr>
        <b/>
        <u/>
        <sz val="11"/>
        <color theme="10"/>
        <rFont val="Calibri"/>
        <family val="2"/>
        <charset val="161"/>
      </rPr>
      <t>European Union Consolidated Financial Sanctions List</t>
    </r>
    <r>
      <rPr>
        <b/>
        <sz val="11"/>
        <rFont val="Calibri"/>
        <family val="2"/>
        <charset val="161"/>
      </rPr>
      <t xml:space="preserve"> (EU Sanctions List) (segregation of customers according to the relevant sanctions regime)</t>
    </r>
  </si>
  <si>
    <r>
      <rPr>
        <b/>
        <sz val="11"/>
        <rFont val="Calibri"/>
        <family val="2"/>
        <charset val="161"/>
      </rPr>
      <t>Customers included in the U.S. OFAC’s Specially Designated Nationals And Blocked Persons List (the ‘</t>
    </r>
    <r>
      <rPr>
        <b/>
        <u/>
        <sz val="11"/>
        <color theme="10"/>
        <rFont val="Calibri"/>
        <family val="2"/>
        <charset val="161"/>
      </rPr>
      <t>SDN List</t>
    </r>
    <r>
      <rPr>
        <b/>
        <sz val="11"/>
        <rFont val="Calibri"/>
        <family val="2"/>
        <charset val="161"/>
      </rPr>
      <t>’)</t>
    </r>
  </si>
  <si>
    <r>
      <rPr>
        <b/>
        <sz val="11"/>
        <rFont val="Calibri"/>
        <family val="2"/>
        <charset val="161"/>
      </rPr>
      <t xml:space="preserve">Customers included in the U.K. Designated Persons Sanctions </t>
    </r>
    <r>
      <rPr>
        <b/>
        <u/>
        <sz val="11"/>
        <color theme="10"/>
        <rFont val="Calibri"/>
        <family val="2"/>
        <charset val="161"/>
      </rPr>
      <t>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</si>
</sst>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 &quot;#,##0&quot;   &quot;;&quot;-&quot;#,##0&quot;   &quot;;&quot; -&quot;00&quot;   &quot;;&quot; &quot;@&quot; &quot;"/>
    <numFmt numFmtId="165" formatCode="[$€-402]&quot; &quot;#,##0"/>
    <numFmt numFmtId="166" formatCode="&quot; &quot;#,##0.00&quot; &quot;;&quot; (&quot;#,##0.00&quot;)&quot;;&quot; -&quot;00&quot; &quot;;&quot; &quot;@&quot; &quot;"/>
    <numFmt numFmtId="167" formatCode="dd/mm/yyyy;@"/>
    <numFmt numFmtId="168" formatCode="#,##0\ &quot;€&quot;"/>
    <numFmt numFmtId="169" formatCode="[$€-2]\ #,##0;\-[$€-2]\ #,##0"/>
  </numFmts>
  <fonts count="68" x14ac:knownFonts="1">
    <font>
      <sz val="11"/>
      <color rgb="FF000000"/>
      <name val="Calibri"/>
      <family val="2"/>
      <charset val="161"/>
    </font>
    <font>
      <sz val="11"/>
      <color theme="1"/>
      <name val="Calibri"/>
      <family val="2"/>
      <charset val="161"/>
      <scheme val="minor"/>
    </font>
    <font>
      <sz val="11"/>
      <color theme="1"/>
      <name val="Calibri"/>
      <family val="2"/>
      <charset val="161"/>
      <scheme val="minor"/>
    </font>
    <font>
      <sz val="11"/>
      <color rgb="FF000000"/>
      <name val="Calibri"/>
      <family val="2"/>
      <charset val="161"/>
    </font>
    <font>
      <b/>
      <sz val="11"/>
      <color rgb="FF000000"/>
      <name val="Calibri"/>
      <family val="2"/>
      <charset val="161"/>
    </font>
    <font>
      <b/>
      <sz val="11"/>
      <color rgb="FFFFFFFF"/>
      <name val="Calibri"/>
      <family val="2"/>
      <charset val="161"/>
    </font>
    <font>
      <b/>
      <sz val="12"/>
      <color rgb="FF000000"/>
      <name val="Calibri"/>
      <family val="2"/>
      <charset val="161"/>
    </font>
    <font>
      <sz val="12"/>
      <color rgb="FF000000"/>
      <name val="Calibri"/>
      <family val="2"/>
      <charset val="161"/>
    </font>
    <font>
      <sz val="12"/>
      <color rgb="FF000000"/>
      <name val="Times New Roman"/>
      <family val="1"/>
      <charset val="161"/>
    </font>
    <font>
      <b/>
      <sz val="14"/>
      <color rgb="FF000000"/>
      <name val="Calibri"/>
      <family val="2"/>
      <charset val="161"/>
    </font>
    <font>
      <b/>
      <sz val="12"/>
      <color rgb="FFFFFFFF"/>
      <name val="Calibri"/>
      <family val="2"/>
      <charset val="161"/>
    </font>
    <font>
      <b/>
      <i/>
      <sz val="12"/>
      <color rgb="FF000000"/>
      <name val="Calibri"/>
      <family val="2"/>
      <charset val="161"/>
    </font>
    <font>
      <i/>
      <sz val="12"/>
      <color rgb="FF000000"/>
      <name val="Calibri"/>
      <family val="2"/>
      <charset val="161"/>
    </font>
    <font>
      <i/>
      <sz val="11"/>
      <color rgb="FF000000"/>
      <name val="Calibri"/>
      <family val="2"/>
      <charset val="161"/>
    </font>
    <font>
      <i/>
      <sz val="10"/>
      <color rgb="FF000000"/>
      <name val="Calibri"/>
      <family val="2"/>
      <charset val="161"/>
    </font>
    <font>
      <b/>
      <i/>
      <sz val="10"/>
      <color rgb="FF000000"/>
      <name val="Calibri"/>
      <family val="2"/>
      <charset val="161"/>
    </font>
    <font>
      <b/>
      <sz val="14"/>
      <color rgb="FFFFFFFF"/>
      <name val="Calibri"/>
      <family val="2"/>
      <charset val="161"/>
    </font>
    <font>
      <b/>
      <sz val="14"/>
      <color theme="0"/>
      <name val="Calibri"/>
      <family val="2"/>
      <charset val="161"/>
      <scheme val="minor"/>
    </font>
    <font>
      <b/>
      <sz val="14"/>
      <color theme="0"/>
      <name val="Calibri"/>
      <family val="2"/>
      <charset val="161"/>
    </font>
    <font>
      <sz val="11"/>
      <color theme="0" tint="-0.249977111117893"/>
      <name val="Calibri"/>
      <family val="2"/>
      <charset val="161"/>
    </font>
    <font>
      <sz val="11"/>
      <color theme="1"/>
      <name val="Calibri"/>
      <family val="2"/>
      <scheme val="minor"/>
    </font>
    <font>
      <b/>
      <sz val="16"/>
      <color theme="0"/>
      <name val="Calibri"/>
      <family val="2"/>
      <charset val="161"/>
      <scheme val="minor"/>
    </font>
    <font>
      <b/>
      <sz val="12"/>
      <name val="Calibri"/>
      <family val="2"/>
      <charset val="161"/>
      <scheme val="minor"/>
    </font>
    <font>
      <sz val="12"/>
      <color theme="1"/>
      <name val="Calibri"/>
      <family val="2"/>
      <charset val="161"/>
      <scheme val="minor"/>
    </font>
    <font>
      <b/>
      <sz val="12"/>
      <color theme="8" tint="-0.249977111117893"/>
      <name val="Calibri"/>
      <family val="2"/>
      <charset val="161"/>
      <scheme val="minor"/>
    </font>
    <font>
      <b/>
      <sz val="12"/>
      <color theme="1"/>
      <name val="Calibri"/>
      <family val="2"/>
      <charset val="161"/>
      <scheme val="minor"/>
    </font>
    <font>
      <b/>
      <sz val="12"/>
      <color theme="0"/>
      <name val="Calibri"/>
      <family val="2"/>
      <charset val="161"/>
      <scheme val="minor"/>
    </font>
    <font>
      <b/>
      <sz val="12"/>
      <color indexed="8"/>
      <name val="Calibri"/>
      <family val="2"/>
      <charset val="161"/>
      <scheme val="minor"/>
    </font>
    <font>
      <sz val="12"/>
      <color indexed="8"/>
      <name val="Calibri"/>
      <family val="2"/>
      <charset val="161"/>
      <scheme val="minor"/>
    </font>
    <font>
      <sz val="12"/>
      <name val="Calibri"/>
      <family val="2"/>
      <charset val="161"/>
      <scheme val="minor"/>
    </font>
    <font>
      <i/>
      <sz val="12"/>
      <color indexed="8"/>
      <name val="Calibri"/>
      <family val="2"/>
      <charset val="161"/>
      <scheme val="minor"/>
    </font>
    <font>
      <sz val="12"/>
      <color theme="1"/>
      <name val="Calibri"/>
      <family val="2"/>
      <scheme val="minor"/>
    </font>
    <font>
      <i/>
      <sz val="12"/>
      <color theme="1"/>
      <name val="Calibri"/>
      <family val="2"/>
      <charset val="161"/>
      <scheme val="minor"/>
    </font>
    <font>
      <i/>
      <sz val="11"/>
      <color theme="1"/>
      <name val="Calibri"/>
      <family val="2"/>
      <charset val="161"/>
      <scheme val="minor"/>
    </font>
    <font>
      <i/>
      <sz val="10"/>
      <color theme="1"/>
      <name val="Calibri"/>
      <family val="2"/>
      <charset val="161"/>
      <scheme val="minor"/>
    </font>
    <font>
      <b/>
      <sz val="14"/>
      <color theme="1"/>
      <name val="Times New Roman"/>
      <family val="1"/>
      <charset val="161"/>
    </font>
    <font>
      <sz val="12"/>
      <color theme="1"/>
      <name val="Times New Roman"/>
      <family val="1"/>
      <charset val="161"/>
    </font>
    <font>
      <sz val="14"/>
      <color theme="1"/>
      <name val="Calibri"/>
      <family val="2"/>
      <charset val="161"/>
      <scheme val="minor"/>
    </font>
    <font>
      <b/>
      <sz val="18"/>
      <color rgb="FF000000"/>
      <name val="Calibri"/>
      <family val="2"/>
      <charset val="161"/>
      <scheme val="minor"/>
    </font>
    <font>
      <sz val="11"/>
      <color rgb="FF000000"/>
      <name val="Calibri"/>
      <family val="2"/>
      <charset val="161"/>
      <scheme val="minor"/>
    </font>
    <font>
      <u/>
      <sz val="11"/>
      <color theme="10"/>
      <name val="Calibri"/>
      <family val="2"/>
      <charset val="161"/>
    </font>
    <font>
      <sz val="12"/>
      <name val="Calibri"/>
      <family val="2"/>
      <charset val="161"/>
    </font>
    <font>
      <b/>
      <sz val="12"/>
      <name val="Calibri"/>
      <family val="2"/>
      <charset val="161"/>
    </font>
    <font>
      <sz val="14"/>
      <color theme="0"/>
      <name val="Calibri"/>
      <family val="2"/>
      <charset val="161"/>
      <scheme val="minor"/>
    </font>
    <font>
      <sz val="11"/>
      <color indexed="81"/>
      <name val="Calibri"/>
      <family val="2"/>
      <charset val="161"/>
      <scheme val="minor"/>
    </font>
    <font>
      <sz val="11"/>
      <color theme="0" tint="-0.34998626667073579"/>
      <name val="Calibri"/>
      <family val="2"/>
      <charset val="161"/>
      <scheme val="minor"/>
    </font>
    <font>
      <sz val="11"/>
      <color theme="0" tint="-0.34998626667073579"/>
      <name val="Calibri"/>
      <family val="2"/>
      <charset val="161"/>
    </font>
    <font>
      <u/>
      <sz val="12"/>
      <color rgb="FF000000"/>
      <name val="Calibri"/>
      <family val="2"/>
      <charset val="161"/>
    </font>
    <font>
      <b/>
      <sz val="11"/>
      <color rgb="FF0070C0"/>
      <name val="Calibri"/>
      <family val="2"/>
      <charset val="161"/>
    </font>
    <font>
      <b/>
      <sz val="12"/>
      <color rgb="FF0070C0"/>
      <name val="Calibri"/>
      <family val="2"/>
      <charset val="161"/>
    </font>
    <font>
      <b/>
      <sz val="14"/>
      <color rgb="FF000000"/>
      <name val="Calibri"/>
      <family val="2"/>
      <charset val="161"/>
      <scheme val="minor"/>
    </font>
    <font>
      <b/>
      <sz val="12"/>
      <color rgb="FF000000"/>
      <name val="Calibri"/>
      <family val="2"/>
      <charset val="161"/>
      <scheme val="minor"/>
    </font>
    <font>
      <sz val="11"/>
      <color theme="9" tint="-0.249977111117893"/>
      <name val="Calibri"/>
      <family val="2"/>
      <charset val="161"/>
      <scheme val="minor"/>
    </font>
    <font>
      <sz val="12"/>
      <color rgb="FF000000"/>
      <name val="Calibri"/>
      <family val="2"/>
      <charset val="161"/>
      <scheme val="minor"/>
    </font>
    <font>
      <b/>
      <sz val="14"/>
      <color theme="4" tint="-0.249977111117893"/>
      <name val="Calibri"/>
      <family val="2"/>
      <charset val="161"/>
      <scheme val="minor"/>
    </font>
    <font>
      <b/>
      <i/>
      <sz val="11"/>
      <color rgb="FF000000"/>
      <name val="Calibri"/>
      <family val="2"/>
      <charset val="161"/>
    </font>
    <font>
      <b/>
      <i/>
      <u/>
      <sz val="11"/>
      <color rgb="FF000000"/>
      <name val="Calibri"/>
      <family val="2"/>
      <charset val="161"/>
    </font>
    <font>
      <b/>
      <sz val="13"/>
      <color theme="8" tint="-0.499984740745262"/>
      <name val="Calibri"/>
      <family val="2"/>
      <charset val="161"/>
    </font>
    <font>
      <sz val="11"/>
      <color theme="0"/>
      <name val="Calibri"/>
      <family val="2"/>
      <charset val="161"/>
    </font>
    <font>
      <b/>
      <sz val="11"/>
      <color theme="0" tint="-0.34998626667073579"/>
      <name val="Calibri"/>
      <family val="2"/>
      <charset val="161"/>
    </font>
    <font>
      <i/>
      <sz val="12"/>
      <color rgb="FF000000"/>
      <name val="Calibri"/>
      <family val="2"/>
      <charset val="161"/>
      <scheme val="minor"/>
    </font>
    <font>
      <b/>
      <u/>
      <sz val="11"/>
      <color rgb="FF000000"/>
      <name val="Calibri"/>
      <family val="2"/>
      <charset val="161"/>
    </font>
    <font>
      <sz val="11"/>
      <color theme="0" tint="-0.499984740745262"/>
      <name val="Calibri"/>
      <family val="2"/>
      <scheme val="minor"/>
    </font>
    <font>
      <sz val="11"/>
      <name val="Calibri"/>
      <family val="2"/>
      <charset val="161"/>
    </font>
    <font>
      <b/>
      <sz val="11"/>
      <name val="Calibri"/>
      <family val="2"/>
      <charset val="161"/>
    </font>
    <font>
      <i/>
      <sz val="12"/>
      <color theme="1"/>
      <name val="Calibri"/>
      <family val="2"/>
      <scheme val="minor"/>
    </font>
    <font>
      <sz val="11"/>
      <color theme="0" tint="-0.499984740745262"/>
      <name val="Calibri"/>
      <family val="2"/>
      <charset val="161"/>
    </font>
    <font>
      <b/>
      <u/>
      <sz val="11"/>
      <color theme="10"/>
      <name val="Calibri"/>
      <family val="2"/>
      <charset val="161"/>
    </font>
  </fonts>
  <fills count="26">
    <fill>
      <patternFill patternType="none"/>
    </fill>
    <fill>
      <patternFill patternType="gray125"/>
    </fill>
    <fill>
      <patternFill patternType="solid">
        <fgColor rgb="FFFF4B4B"/>
        <bgColor rgb="FFFF4B4B"/>
      </patternFill>
    </fill>
    <fill>
      <patternFill patternType="solid">
        <fgColor rgb="FF009900"/>
        <bgColor rgb="FF009900"/>
      </patternFill>
    </fill>
    <fill>
      <patternFill patternType="solid">
        <fgColor rgb="FFFFFFFF"/>
        <bgColor rgb="FFFFFFFF"/>
      </patternFill>
    </fill>
    <fill>
      <patternFill patternType="solid">
        <fgColor rgb="FFE2EFDA"/>
        <bgColor rgb="FFE2EFDA"/>
      </patternFill>
    </fill>
    <fill>
      <patternFill patternType="solid">
        <fgColor rgb="FFA9D08E"/>
        <bgColor rgb="FFA9D08E"/>
      </patternFill>
    </fill>
    <fill>
      <patternFill patternType="solid">
        <fgColor rgb="FF2F75B5"/>
        <bgColor rgb="FF2F75B5"/>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249977111117893"/>
        <bgColor rgb="FFFFFFFF"/>
      </patternFill>
    </fill>
    <fill>
      <patternFill patternType="solid">
        <fgColor theme="4" tint="-0.249977111117893"/>
        <bgColor rgb="FF203764"/>
      </patternFill>
    </fill>
    <fill>
      <patternFill patternType="solid">
        <fgColor rgb="FFFF0000"/>
        <bgColor indexed="64"/>
      </patternFill>
    </fill>
    <fill>
      <patternFill patternType="solid">
        <fgColor theme="0"/>
        <bgColor indexed="64"/>
      </patternFill>
    </fill>
    <fill>
      <patternFill patternType="solid">
        <fgColor theme="9" tint="0.79998168889431442"/>
        <bgColor indexed="64"/>
      </patternFill>
    </fill>
    <fill>
      <patternFill patternType="solid">
        <fgColor rgb="FF00FF00"/>
        <bgColor indexed="64"/>
      </patternFill>
    </fill>
    <fill>
      <patternFill patternType="solid">
        <fgColor theme="4" tint="0.39997558519241921"/>
        <bgColor rgb="FFFFFFFF"/>
      </patternFill>
    </fill>
    <fill>
      <patternFill patternType="solid">
        <fgColor theme="4" tint="0.59999389629810485"/>
        <bgColor rgb="FFD9D9D9"/>
      </patternFill>
    </fill>
    <fill>
      <patternFill patternType="solid">
        <fgColor theme="4" tint="0.59999389629810485"/>
        <bgColor indexed="64"/>
      </patternFill>
    </fill>
    <fill>
      <patternFill patternType="solid">
        <fgColor theme="0"/>
        <bgColor rgb="FFFFFFFF"/>
      </patternFill>
    </fill>
    <fill>
      <patternFill patternType="solid">
        <fgColor theme="4" tint="0.79998168889431442"/>
        <bgColor indexed="64"/>
      </patternFill>
    </fill>
    <fill>
      <patternFill patternType="solid">
        <fgColor theme="5" tint="0.79998168889431442"/>
        <bgColor rgb="FFFFFFFF"/>
      </patternFill>
    </fill>
    <fill>
      <patternFill patternType="solid">
        <fgColor theme="5" tint="0.39997558519241921"/>
        <bgColor rgb="FFFFFFFF"/>
      </patternFill>
    </fill>
    <fill>
      <patternFill patternType="solid">
        <fgColor rgb="FFFFC000"/>
        <bgColor indexed="64"/>
      </patternFill>
    </fill>
    <fill>
      <patternFill patternType="solid">
        <fgColor theme="5" tint="0.39997558519241921"/>
        <bgColor indexed="64"/>
      </patternFill>
    </fill>
    <fill>
      <patternFill patternType="solid">
        <fgColor theme="4" tint="0.59999389629810485"/>
        <bgColor rgb="FFE2EFDA"/>
      </patternFill>
    </fill>
  </fills>
  <borders count="92">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A6A6A6"/>
      </left>
      <right/>
      <top style="thin">
        <color rgb="FFA6A6A6"/>
      </top>
      <bottom/>
      <diagonal/>
    </border>
    <border>
      <left/>
      <right style="thin">
        <color rgb="FFA6A6A6"/>
      </right>
      <top style="thin">
        <color rgb="FFA6A6A6"/>
      </top>
      <bottom/>
      <diagonal/>
    </border>
    <border>
      <left/>
      <right style="thin">
        <color rgb="FF000000"/>
      </right>
      <top/>
      <bottom/>
      <diagonal/>
    </border>
    <border>
      <left style="thin">
        <color rgb="FFA6A6A6"/>
      </left>
      <right/>
      <top/>
      <bottom/>
      <diagonal/>
    </border>
    <border>
      <left/>
      <right style="thin">
        <color rgb="FFA6A6A6"/>
      </right>
      <top/>
      <bottom/>
      <diagonal/>
    </border>
    <border>
      <left style="thin">
        <color rgb="FFA6A6A6"/>
      </left>
      <right/>
      <top/>
      <bottom style="thin">
        <color rgb="FFA6A6A6"/>
      </bottom>
      <diagonal/>
    </border>
    <border>
      <left/>
      <right style="thin">
        <color rgb="FFA6A6A6"/>
      </right>
      <top/>
      <bottom style="thin">
        <color rgb="FFA6A6A6"/>
      </bottom>
      <diagonal/>
    </border>
    <border>
      <left/>
      <right/>
      <top style="thin">
        <color rgb="FFA6A6A6"/>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A6A6A6"/>
      </bottom>
      <diagonal/>
    </border>
    <border>
      <left style="thin">
        <color rgb="FF000000"/>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right style="thin">
        <color rgb="FFA6A6A6"/>
      </right>
      <top style="thin">
        <color theme="2" tint="-0.249977111117893"/>
      </top>
      <bottom/>
      <diagonal/>
    </border>
    <border>
      <left style="thin">
        <color theme="2" tint="-0.249977111117893"/>
      </left>
      <right/>
      <top style="thin">
        <color rgb="FFA6A6A6"/>
      </top>
      <bottom/>
      <diagonal/>
    </border>
    <border>
      <left/>
      <right style="thin">
        <color theme="2" tint="-0.249977111117893"/>
      </right>
      <top style="thin">
        <color rgb="FFA6A6A6"/>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2" tint="-0.249977111117893"/>
      </top>
      <bottom style="thin">
        <color theme="2" tint="-0.249977111117893"/>
      </bottom>
      <diagonal/>
    </border>
    <border>
      <left style="thin">
        <color rgb="FF000000"/>
      </left>
      <right/>
      <top/>
      <bottom style="thin">
        <color theme="0"/>
      </bottom>
      <diagonal/>
    </border>
    <border>
      <left/>
      <right/>
      <top/>
      <bottom style="thin">
        <color theme="0"/>
      </bottom>
      <diagonal/>
    </border>
    <border>
      <left/>
      <right style="thin">
        <color rgb="FF000000"/>
      </right>
      <top/>
      <bottom style="thin">
        <color theme="0"/>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right>
      <top/>
      <bottom/>
      <diagonal/>
    </border>
    <border>
      <left/>
      <right style="thin">
        <color rgb="FF000000"/>
      </right>
      <top/>
      <bottom style="thin">
        <color theme="2" tint="-0.249977111117893"/>
      </bottom>
      <diagonal/>
    </border>
    <border>
      <left style="thin">
        <color theme="0"/>
      </left>
      <right style="thin">
        <color theme="0"/>
      </right>
      <top style="thin">
        <color theme="0"/>
      </top>
      <bottom style="thin">
        <color theme="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right style="thin">
        <color theme="0"/>
      </right>
      <top style="thin">
        <color theme="6"/>
      </top>
      <bottom/>
      <diagonal/>
    </border>
    <border>
      <left style="thin">
        <color theme="0"/>
      </left>
      <right style="thin">
        <color theme="6"/>
      </right>
      <top/>
      <bottom style="thin">
        <color theme="6"/>
      </bottom>
      <diagonal/>
    </border>
    <border>
      <left style="thin">
        <color theme="0"/>
      </left>
      <right/>
      <top/>
      <bottom style="thin">
        <color theme="6"/>
      </bottom>
      <diagonal/>
    </border>
    <border>
      <left style="thin">
        <color theme="0"/>
      </left>
      <right style="thin">
        <color theme="0"/>
      </right>
      <top style="thin">
        <color theme="0"/>
      </top>
      <bottom style="thin">
        <color theme="6"/>
      </bottom>
      <diagonal/>
    </border>
    <border>
      <left style="thin">
        <color theme="0"/>
      </left>
      <right style="thin">
        <color theme="6"/>
      </right>
      <top/>
      <bottom/>
      <diagonal/>
    </border>
    <border>
      <left/>
      <right style="thin">
        <color theme="0"/>
      </right>
      <top style="thin">
        <color theme="6"/>
      </top>
      <bottom style="thin">
        <color theme="0"/>
      </bottom>
      <diagonal/>
    </border>
    <border>
      <left/>
      <right/>
      <top style="thin">
        <color theme="6"/>
      </top>
      <bottom style="thin">
        <color theme="0"/>
      </bottom>
      <diagonal/>
    </border>
    <border>
      <left style="thin">
        <color theme="0"/>
      </left>
      <right style="thin">
        <color theme="6"/>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6"/>
      </top>
      <bottom/>
      <diagonal/>
    </border>
    <border>
      <left/>
      <right style="thin">
        <color theme="6"/>
      </right>
      <top/>
      <bottom style="thin">
        <color theme="0"/>
      </bottom>
      <diagonal/>
    </border>
    <border>
      <left/>
      <right style="thin">
        <color theme="0"/>
      </right>
      <top/>
      <bottom/>
      <diagonal/>
    </border>
    <border>
      <left style="thin">
        <color theme="6"/>
      </left>
      <right/>
      <top/>
      <bottom style="thin">
        <color theme="0"/>
      </bottom>
      <diagonal/>
    </border>
    <border>
      <left/>
      <right style="thin">
        <color theme="0"/>
      </right>
      <top style="thin">
        <color rgb="FF000000"/>
      </top>
      <bottom style="thin">
        <color theme="0"/>
      </bottom>
      <diagonal/>
    </border>
    <border>
      <left style="thin">
        <color rgb="FF000000"/>
      </left>
      <right style="thin">
        <color rgb="FF000000"/>
      </right>
      <top/>
      <bottom style="thin">
        <color rgb="FF00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right>
      <top/>
      <bottom style="thin">
        <color theme="0"/>
      </bottom>
      <diagonal/>
    </border>
    <border>
      <left style="thin">
        <color theme="6"/>
      </left>
      <right/>
      <top style="thin">
        <color theme="0"/>
      </top>
      <bottom/>
      <diagonal/>
    </border>
    <border>
      <left style="thin">
        <color theme="0"/>
      </left>
      <right/>
      <top style="thin">
        <color theme="0"/>
      </top>
      <bottom/>
      <diagonal/>
    </border>
    <border>
      <left style="thin">
        <color theme="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
    <xf numFmtId="0" fontId="0" fillId="0" borderId="0"/>
    <xf numFmtId="0" fontId="4" fillId="2" borderId="0" applyNumberFormat="0" applyBorder="0" applyAlignment="0" applyProtection="0"/>
    <xf numFmtId="0" fontId="5" fillId="3"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166" fontId="3" fillId="0" borderId="0" applyFont="0" applyFill="0" applyBorder="0" applyAlignment="0" applyProtection="0"/>
    <xf numFmtId="0" fontId="3" fillId="0" borderId="0" applyNumberFormat="0" applyFont="0" applyBorder="0" applyProtection="0"/>
    <xf numFmtId="0" fontId="3" fillId="0" borderId="0" applyNumberFormat="0" applyFont="0" applyBorder="0" applyProtection="0"/>
    <xf numFmtId="9" fontId="3" fillId="0" borderId="0" applyFont="0" applyFill="0" applyBorder="0" applyAlignment="0" applyProtection="0"/>
    <xf numFmtId="0" fontId="20" fillId="0" borderId="0"/>
    <xf numFmtId="0" fontId="40" fillId="0" borderId="0" applyNumberFormat="0" applyFill="0" applyBorder="0" applyAlignment="0" applyProtection="0"/>
    <xf numFmtId="9" fontId="3" fillId="0" borderId="0" applyFont="0" applyFill="0" applyBorder="0" applyAlignment="0" applyProtection="0"/>
  </cellStyleXfs>
  <cellXfs count="578">
    <xf numFmtId="0" fontId="0" fillId="0" borderId="0" xfId="0"/>
    <xf numFmtId="0" fontId="6" fillId="4" borderId="0" xfId="9" applyFont="1" applyFill="1" applyAlignment="1" applyProtection="1">
      <alignment horizontal="left" vertical="center"/>
      <protection hidden="1"/>
    </xf>
    <xf numFmtId="0" fontId="7" fillId="4" borderId="0" xfId="9" applyFont="1" applyFill="1" applyAlignment="1" applyProtection="1">
      <alignment vertical="center"/>
      <protection hidden="1"/>
    </xf>
    <xf numFmtId="0" fontId="0" fillId="4" borderId="0" xfId="8" applyFont="1" applyFill="1" applyProtection="1">
      <protection hidden="1"/>
    </xf>
    <xf numFmtId="0" fontId="0" fillId="4" borderId="0" xfId="8" applyFont="1" applyFill="1" applyAlignment="1" applyProtection="1">
      <alignment horizontal="center"/>
      <protection hidden="1"/>
    </xf>
    <xf numFmtId="0" fontId="10" fillId="7" borderId="0" xfId="8" applyFont="1" applyFill="1" applyAlignment="1" applyProtection="1">
      <alignment horizontal="center"/>
      <protection hidden="1"/>
    </xf>
    <xf numFmtId="0" fontId="10" fillId="7" borderId="0" xfId="8" applyFont="1" applyFill="1" applyProtection="1">
      <protection hidden="1"/>
    </xf>
    <xf numFmtId="0" fontId="0" fillId="0" borderId="0" xfId="8" applyFont="1" applyProtection="1">
      <protection hidden="1"/>
    </xf>
    <xf numFmtId="0" fontId="16" fillId="0" borderId="0" xfId="8" applyFont="1" applyBorder="1" applyProtection="1">
      <protection hidden="1"/>
    </xf>
    <xf numFmtId="0" fontId="6" fillId="0" borderId="0" xfId="8" applyFont="1" applyBorder="1" applyAlignment="1" applyProtection="1">
      <alignment vertical="center" wrapText="1"/>
      <protection hidden="1"/>
    </xf>
    <xf numFmtId="0" fontId="22" fillId="13" borderId="0" xfId="11" applyFont="1" applyFill="1" applyAlignment="1" applyProtection="1">
      <alignment horizontal="left" vertical="center"/>
      <protection hidden="1"/>
    </xf>
    <xf numFmtId="0" fontId="23" fillId="13" borderId="0" xfId="11" applyFont="1" applyFill="1" applyProtection="1">
      <protection hidden="1"/>
    </xf>
    <xf numFmtId="0" fontId="24" fillId="0" borderId="0" xfId="11" applyFont="1" applyProtection="1">
      <protection hidden="1"/>
    </xf>
    <xf numFmtId="0" fontId="25" fillId="0" borderId="0" xfId="11" applyFont="1" applyProtection="1">
      <protection hidden="1"/>
    </xf>
    <xf numFmtId="0" fontId="23" fillId="0" borderId="0" xfId="11" applyFont="1" applyProtection="1">
      <protection hidden="1"/>
    </xf>
    <xf numFmtId="0" fontId="25" fillId="13" borderId="0" xfId="11" applyFont="1" applyFill="1" applyProtection="1">
      <protection hidden="1"/>
    </xf>
    <xf numFmtId="0" fontId="25" fillId="12" borderId="22" xfId="11" applyFont="1" applyFill="1" applyBorder="1" applyAlignment="1" applyProtection="1">
      <alignment horizontal="center"/>
      <protection hidden="1"/>
    </xf>
    <xf numFmtId="0" fontId="20" fillId="13" borderId="0" xfId="11" applyFill="1" applyProtection="1">
      <protection hidden="1"/>
    </xf>
    <xf numFmtId="0" fontId="31" fillId="13" borderId="0" xfId="11" applyFont="1" applyFill="1" applyAlignment="1" applyProtection="1">
      <alignment horizontal="center" vertical="center"/>
      <protection hidden="1"/>
    </xf>
    <xf numFmtId="0" fontId="32" fillId="13" borderId="0" xfId="11" applyFont="1" applyFill="1" applyAlignment="1" applyProtection="1">
      <alignment horizontal="left" vertical="center"/>
      <protection hidden="1"/>
    </xf>
    <xf numFmtId="0" fontId="26" fillId="15" borderId="0" xfId="11" applyFont="1" applyFill="1" applyAlignment="1" applyProtection="1">
      <alignment horizontal="center" vertical="center"/>
      <protection hidden="1"/>
    </xf>
    <xf numFmtId="0" fontId="33" fillId="13" borderId="0" xfId="11" applyFont="1" applyFill="1" applyAlignment="1" applyProtection="1">
      <alignment horizontal="left" vertical="center"/>
      <protection hidden="1"/>
    </xf>
    <xf numFmtId="0" fontId="31" fillId="0" borderId="0" xfId="11" applyFont="1" applyAlignment="1" applyProtection="1">
      <alignment horizontal="center" vertical="center"/>
      <protection hidden="1"/>
    </xf>
    <xf numFmtId="0" fontId="26" fillId="0" borderId="0" xfId="11" applyFont="1" applyAlignment="1" applyProtection="1">
      <alignment vertical="center"/>
      <protection hidden="1"/>
    </xf>
    <xf numFmtId="0" fontId="35" fillId="13" borderId="0" xfId="11" applyFont="1" applyFill="1" applyAlignment="1" applyProtection="1">
      <alignment horizontal="left" vertical="center" wrapText="1"/>
      <protection hidden="1"/>
    </xf>
    <xf numFmtId="0" fontId="26" fillId="13" borderId="0" xfId="11" applyFont="1" applyFill="1" applyAlignment="1" applyProtection="1">
      <alignment horizontal="center" vertical="center"/>
      <protection hidden="1"/>
    </xf>
    <xf numFmtId="0" fontId="17" fillId="13" borderId="0" xfId="11" applyFont="1" applyFill="1" applyAlignment="1" applyProtection="1">
      <alignment horizontal="center" vertical="center"/>
      <protection hidden="1"/>
    </xf>
    <xf numFmtId="0" fontId="17" fillId="9" borderId="0" xfId="11" applyFont="1" applyFill="1" applyAlignment="1" applyProtection="1">
      <alignment horizontal="left" vertical="center"/>
      <protection hidden="1"/>
    </xf>
    <xf numFmtId="0" fontId="26" fillId="0" borderId="0" xfId="11" applyFont="1" applyAlignment="1" applyProtection="1">
      <alignment horizontal="center" vertical="center"/>
      <protection hidden="1"/>
    </xf>
    <xf numFmtId="0" fontId="17" fillId="0" borderId="0" xfId="11" applyFont="1" applyAlignment="1" applyProtection="1">
      <alignment horizontal="left" vertical="center"/>
      <protection hidden="1"/>
    </xf>
    <xf numFmtId="0" fontId="0" fillId="13" borderId="0" xfId="0" applyFill="1" applyAlignment="1" applyProtection="1">
      <alignment horizontal="center"/>
      <protection hidden="1"/>
    </xf>
    <xf numFmtId="0" fontId="0" fillId="13" borderId="0" xfId="0" applyFill="1" applyProtection="1">
      <protection hidden="1"/>
    </xf>
    <xf numFmtId="3" fontId="7" fillId="5" borderId="1" xfId="7" applyNumberFormat="1" applyFont="1" applyFill="1" applyBorder="1" applyAlignment="1" applyProtection="1">
      <alignment horizontal="center" vertical="center"/>
      <protection locked="0"/>
    </xf>
    <xf numFmtId="0" fontId="2" fillId="0" borderId="0" xfId="11" applyFont="1" applyAlignment="1" applyProtection="1">
      <alignment vertical="center"/>
      <protection hidden="1"/>
    </xf>
    <xf numFmtId="0" fontId="9" fillId="4" borderId="0" xfId="8" applyFont="1" applyFill="1" applyProtection="1">
      <protection hidden="1"/>
    </xf>
    <xf numFmtId="0" fontId="37" fillId="13" borderId="0" xfId="11" applyFont="1" applyFill="1" applyProtection="1">
      <protection hidden="1"/>
    </xf>
    <xf numFmtId="0" fontId="38" fillId="0" borderId="0" xfId="11" applyFont="1" applyAlignment="1" applyProtection="1">
      <alignment horizontal="left" vertical="center"/>
      <protection hidden="1"/>
    </xf>
    <xf numFmtId="0" fontId="8" fillId="5" borderId="0" xfId="0" applyFont="1" applyFill="1" applyAlignment="1" applyProtection="1">
      <alignment horizontal="left" vertical="center" wrapText="1"/>
      <protection hidden="1"/>
    </xf>
    <xf numFmtId="0" fontId="8" fillId="6" borderId="0" xfId="0" applyFont="1" applyFill="1" applyAlignment="1" applyProtection="1">
      <alignment horizontal="left" vertical="center" wrapText="1"/>
      <protection hidden="1"/>
    </xf>
    <xf numFmtId="0" fontId="0" fillId="0" borderId="0" xfId="0" applyProtection="1">
      <protection hidden="1"/>
    </xf>
    <xf numFmtId="0" fontId="7" fillId="4" borderId="0" xfId="8" applyFont="1" applyFill="1" applyAlignment="1" applyProtection="1">
      <alignment horizontal="center" vertical="center"/>
      <protection hidden="1"/>
    </xf>
    <xf numFmtId="0" fontId="11" fillId="4" borderId="0" xfId="8" applyFont="1" applyFill="1" applyAlignment="1" applyProtection="1">
      <alignment vertical="center" wrapText="1"/>
      <protection hidden="1"/>
    </xf>
    <xf numFmtId="0" fontId="11" fillId="0" borderId="0" xfId="8" applyFont="1" applyAlignment="1" applyProtection="1">
      <alignment vertical="center" wrapText="1"/>
      <protection hidden="1"/>
    </xf>
    <xf numFmtId="0" fontId="7" fillId="0" borderId="0" xfId="8" applyFont="1" applyAlignment="1" applyProtection="1">
      <alignment horizontal="center" vertical="center"/>
      <protection hidden="1"/>
    </xf>
    <xf numFmtId="0" fontId="11" fillId="0" borderId="0" xfId="8" applyFont="1" applyBorder="1" applyAlignment="1" applyProtection="1">
      <alignment vertical="center" wrapText="1"/>
      <protection hidden="1"/>
    </xf>
    <xf numFmtId="0" fontId="6" fillId="4" borderId="0" xfId="8" applyFont="1" applyFill="1" applyAlignment="1" applyProtection="1">
      <alignment vertical="center" wrapText="1"/>
      <protection hidden="1"/>
    </xf>
    <xf numFmtId="0" fontId="6" fillId="0" borderId="0" xfId="8" applyFont="1" applyAlignment="1" applyProtection="1">
      <alignment vertical="center" wrapText="1"/>
      <protection hidden="1"/>
    </xf>
    <xf numFmtId="0" fontId="6" fillId="4" borderId="7" xfId="8" applyFont="1" applyFill="1" applyBorder="1" applyAlignment="1" applyProtection="1">
      <alignment horizontal="center" vertical="center" wrapText="1"/>
      <protection hidden="1"/>
    </xf>
    <xf numFmtId="0" fontId="6" fillId="4" borderId="0" xfId="8" applyFont="1" applyFill="1" applyAlignment="1" applyProtection="1">
      <alignment horizontal="center" vertical="center" wrapText="1"/>
      <protection hidden="1"/>
    </xf>
    <xf numFmtId="0" fontId="6" fillId="4" borderId="0" xfId="8" applyFont="1" applyFill="1" applyAlignment="1" applyProtection="1">
      <alignment horizontal="left" vertical="center" wrapText="1"/>
      <protection hidden="1"/>
    </xf>
    <xf numFmtId="0" fontId="7" fillId="0" borderId="0" xfId="8" applyFont="1" applyBorder="1" applyAlignment="1" applyProtection="1">
      <alignment horizontal="justify" vertical="center" wrapText="1"/>
      <protection hidden="1"/>
    </xf>
    <xf numFmtId="0" fontId="6" fillId="4" borderId="11" xfId="8" applyFont="1" applyFill="1" applyBorder="1" applyAlignment="1" applyProtection="1">
      <alignment vertical="center" wrapText="1"/>
      <protection hidden="1"/>
    </xf>
    <xf numFmtId="0" fontId="7" fillId="4" borderId="0" xfId="8" applyFont="1" applyFill="1" applyBorder="1" applyAlignment="1" applyProtection="1">
      <alignment horizontal="center" vertical="center"/>
      <protection hidden="1"/>
    </xf>
    <xf numFmtId="166" fontId="6" fillId="0" borderId="0" xfId="8" applyNumberFormat="1" applyFont="1" applyBorder="1" applyAlignment="1" applyProtection="1">
      <alignment horizontal="center" vertical="center"/>
      <protection hidden="1"/>
    </xf>
    <xf numFmtId="0" fontId="6" fillId="4" borderId="0" xfId="8" applyFont="1" applyFill="1" applyAlignment="1" applyProtection="1">
      <alignment horizontal="center" vertical="center"/>
      <protection hidden="1"/>
    </xf>
    <xf numFmtId="0" fontId="7" fillId="0" borderId="0" xfId="8" applyFont="1" applyAlignment="1" applyProtection="1">
      <alignment horizontal="left" vertical="center"/>
      <protection hidden="1"/>
    </xf>
    <xf numFmtId="3" fontId="7" fillId="5" borderId="1" xfId="8" applyNumberFormat="1" applyFont="1" applyFill="1" applyBorder="1" applyAlignment="1" applyProtection="1">
      <alignment horizontal="left" vertical="center" wrapText="1"/>
      <protection locked="0"/>
    </xf>
    <xf numFmtId="0" fontId="9" fillId="4" borderId="0" xfId="8" applyFont="1" applyFill="1" applyAlignment="1" applyProtection="1">
      <alignment vertical="center"/>
      <protection hidden="1"/>
    </xf>
    <xf numFmtId="0" fontId="7" fillId="4" borderId="0" xfId="8" applyFont="1" applyFill="1" applyProtection="1">
      <protection hidden="1"/>
    </xf>
    <xf numFmtId="0" fontId="6" fillId="4" borderId="15" xfId="8" applyFont="1" applyFill="1" applyBorder="1" applyAlignment="1" applyProtection="1">
      <alignment horizontal="center" vertical="center"/>
      <protection hidden="1"/>
    </xf>
    <xf numFmtId="0" fontId="0" fillId="4" borderId="0" xfId="8" applyFont="1" applyFill="1" applyAlignment="1" applyProtection="1">
      <alignment vertical="center"/>
      <protection hidden="1"/>
    </xf>
    <xf numFmtId="0" fontId="7" fillId="4" borderId="0" xfId="8" applyFont="1" applyFill="1" applyAlignment="1" applyProtection="1">
      <alignment vertical="center"/>
      <protection hidden="1"/>
    </xf>
    <xf numFmtId="0" fontId="7" fillId="4" borderId="0" xfId="8" applyFont="1" applyFill="1" applyAlignment="1" applyProtection="1">
      <alignment vertical="center" wrapText="1"/>
      <protection hidden="1"/>
    </xf>
    <xf numFmtId="0" fontId="7" fillId="6" borderId="1" xfId="8" applyFont="1" applyFill="1" applyBorder="1" applyAlignment="1" applyProtection="1">
      <alignment horizontal="left" vertical="center" wrapText="1"/>
      <protection locked="0"/>
    </xf>
    <xf numFmtId="0" fontId="6" fillId="4" borderId="26" xfId="8" applyFont="1" applyFill="1" applyBorder="1" applyAlignment="1" applyProtection="1">
      <alignment horizontal="center" vertical="center"/>
      <protection hidden="1"/>
    </xf>
    <xf numFmtId="0" fontId="4" fillId="4" borderId="1" xfId="8" applyFont="1" applyFill="1" applyBorder="1" applyAlignment="1" applyProtection="1">
      <alignment horizontal="center" vertical="center" wrapText="1"/>
      <protection hidden="1"/>
    </xf>
    <xf numFmtId="0" fontId="4" fillId="4" borderId="18" xfId="8" applyFont="1" applyFill="1" applyBorder="1" applyAlignment="1" applyProtection="1">
      <alignment horizontal="center" vertical="center" wrapText="1"/>
      <protection hidden="1"/>
    </xf>
    <xf numFmtId="0" fontId="14" fillId="4" borderId="0" xfId="8" applyFont="1" applyFill="1" applyAlignment="1" applyProtection="1">
      <alignment vertical="top" wrapText="1"/>
      <protection hidden="1"/>
    </xf>
    <xf numFmtId="0" fontId="6" fillId="4" borderId="0" xfId="8" applyFont="1" applyFill="1" applyAlignment="1" applyProtection="1">
      <alignment vertical="center"/>
      <protection hidden="1"/>
    </xf>
    <xf numFmtId="10" fontId="0" fillId="4" borderId="0" xfId="10" applyNumberFormat="1" applyFont="1" applyFill="1" applyProtection="1">
      <protection hidden="1"/>
    </xf>
    <xf numFmtId="0" fontId="9" fillId="4" borderId="0" xfId="8" applyFont="1" applyFill="1" applyAlignment="1" applyProtection="1">
      <alignment horizontal="left" vertical="center" wrapText="1"/>
      <protection hidden="1"/>
    </xf>
    <xf numFmtId="10" fontId="6" fillId="4" borderId="11" xfId="10" applyNumberFormat="1" applyFont="1" applyFill="1" applyBorder="1" applyAlignment="1" applyProtection="1">
      <alignment horizontal="center" vertical="center" wrapText="1"/>
      <protection hidden="1"/>
    </xf>
    <xf numFmtId="0" fontId="0" fillId="4" borderId="5" xfId="8" applyFont="1" applyFill="1" applyBorder="1" applyProtection="1">
      <protection hidden="1"/>
    </xf>
    <xf numFmtId="10" fontId="6" fillId="4" borderId="0" xfId="10" applyNumberFormat="1" applyFont="1" applyFill="1" applyAlignment="1" applyProtection="1">
      <alignment horizontal="center" vertical="center" wrapText="1"/>
      <protection hidden="1"/>
    </xf>
    <xf numFmtId="0" fontId="0" fillId="4" borderId="8" xfId="8" applyFont="1" applyFill="1" applyBorder="1" applyProtection="1">
      <protection hidden="1"/>
    </xf>
    <xf numFmtId="0" fontId="0" fillId="4" borderId="7" xfId="8" applyFont="1" applyFill="1" applyBorder="1" applyProtection="1">
      <protection hidden="1"/>
    </xf>
    <xf numFmtId="166" fontId="0" fillId="4" borderId="8" xfId="8" applyNumberFormat="1" applyFont="1" applyFill="1" applyBorder="1" applyProtection="1">
      <protection hidden="1"/>
    </xf>
    <xf numFmtId="0" fontId="14" fillId="4" borderId="0" xfId="8" applyFont="1" applyFill="1" applyAlignment="1" applyProtection="1">
      <alignment horizontal="left" vertical="center" wrapText="1"/>
      <protection hidden="1"/>
    </xf>
    <xf numFmtId="0" fontId="0" fillId="4" borderId="0" xfId="8" applyFont="1" applyFill="1" applyAlignment="1" applyProtection="1">
      <alignment horizontal="right" vertical="center"/>
      <protection hidden="1"/>
    </xf>
    <xf numFmtId="10" fontId="0" fillId="4" borderId="0" xfId="10" applyNumberFormat="1" applyFont="1" applyFill="1" applyAlignment="1" applyProtection="1">
      <alignment horizontal="right" vertical="center"/>
      <protection hidden="1"/>
    </xf>
    <xf numFmtId="9" fontId="0" fillId="4" borderId="0" xfId="10" applyFont="1" applyFill="1" applyProtection="1">
      <protection hidden="1"/>
    </xf>
    <xf numFmtId="0" fontId="14" fillId="4" borderId="0" xfId="8" applyFont="1" applyFill="1" applyAlignment="1" applyProtection="1">
      <alignment horizontal="left" vertical="top" wrapText="1"/>
      <protection hidden="1"/>
    </xf>
    <xf numFmtId="164" fontId="0" fillId="4" borderId="0" xfId="8" applyNumberFormat="1" applyFont="1" applyFill="1" applyProtection="1">
      <protection hidden="1"/>
    </xf>
    <xf numFmtId="0" fontId="14" fillId="4" borderId="0" xfId="8" applyFont="1" applyFill="1" applyProtection="1">
      <protection hidden="1"/>
    </xf>
    <xf numFmtId="10" fontId="7" fillId="4" borderId="0" xfId="10" applyNumberFormat="1" applyFont="1" applyFill="1" applyAlignment="1" applyProtection="1">
      <alignment horizontal="right" vertical="center"/>
      <protection hidden="1"/>
    </xf>
    <xf numFmtId="0" fontId="0" fillId="4" borderId="9" xfId="8" applyFont="1" applyFill="1" applyBorder="1" applyProtection="1">
      <protection hidden="1"/>
    </xf>
    <xf numFmtId="0" fontId="7" fillId="4" borderId="17" xfId="8" applyFont="1" applyFill="1" applyBorder="1" applyProtection="1">
      <protection hidden="1"/>
    </xf>
    <xf numFmtId="0" fontId="0" fillId="4" borderId="17" xfId="8" applyFont="1" applyFill="1" applyBorder="1" applyProtection="1">
      <protection hidden="1"/>
    </xf>
    <xf numFmtId="10" fontId="0" fillId="4" borderId="17" xfId="10" applyNumberFormat="1" applyFont="1" applyFill="1" applyBorder="1" applyProtection="1">
      <protection hidden="1"/>
    </xf>
    <xf numFmtId="0" fontId="0" fillId="4" borderId="10" xfId="8" applyFont="1" applyFill="1" applyBorder="1" applyProtection="1">
      <protection hidden="1"/>
    </xf>
    <xf numFmtId="10" fontId="6" fillId="4" borderId="0" xfId="8" applyNumberFormat="1" applyFont="1" applyFill="1" applyAlignment="1" applyProtection="1">
      <alignment horizontal="center" vertical="center" wrapText="1"/>
      <protection hidden="1"/>
    </xf>
    <xf numFmtId="164" fontId="7" fillId="4" borderId="0" xfId="7" applyNumberFormat="1" applyFont="1" applyFill="1" applyAlignment="1" applyProtection="1">
      <alignment horizontal="center" vertical="center"/>
      <protection hidden="1"/>
    </xf>
    <xf numFmtId="10" fontId="0" fillId="4" borderId="0" xfId="10" applyNumberFormat="1" applyFont="1" applyFill="1" applyBorder="1" applyProtection="1">
      <protection hidden="1"/>
    </xf>
    <xf numFmtId="0" fontId="0" fillId="4" borderId="0" xfId="8" applyFont="1" applyFill="1" applyBorder="1" applyProtection="1">
      <protection hidden="1"/>
    </xf>
    <xf numFmtId="0" fontId="0" fillId="4" borderId="0" xfId="8" applyFont="1" applyFill="1" applyBorder="1" applyAlignment="1" applyProtection="1">
      <alignment horizontal="center"/>
      <protection hidden="1"/>
    </xf>
    <xf numFmtId="0" fontId="7" fillId="4" borderId="0" xfId="8" applyFont="1" applyFill="1" applyBorder="1" applyAlignment="1" applyProtection="1">
      <alignment vertical="top" wrapText="1"/>
      <protection hidden="1"/>
    </xf>
    <xf numFmtId="0" fontId="23" fillId="13" borderId="0" xfId="0" applyFont="1" applyFill="1" applyAlignment="1" applyProtection="1">
      <alignment vertical="center" wrapText="1"/>
      <protection hidden="1"/>
    </xf>
    <xf numFmtId="0" fontId="22" fillId="13" borderId="0" xfId="0" applyFont="1" applyFill="1" applyAlignment="1" applyProtection="1">
      <alignment vertical="center" wrapText="1"/>
      <protection hidden="1"/>
    </xf>
    <xf numFmtId="0" fontId="0" fillId="13" borderId="0" xfId="8" applyFont="1" applyFill="1" applyProtection="1">
      <protection hidden="1"/>
    </xf>
    <xf numFmtId="0" fontId="39" fillId="0" borderId="0" xfId="0" applyFont="1" applyAlignment="1" applyProtection="1">
      <alignment vertical="center"/>
      <protection hidden="1"/>
    </xf>
    <xf numFmtId="0" fontId="7" fillId="0" borderId="0" xfId="8" applyFont="1" applyAlignment="1" applyProtection="1">
      <alignment horizontal="left" vertical="center" wrapText="1"/>
      <protection hidden="1"/>
    </xf>
    <xf numFmtId="0" fontId="7" fillId="4" borderId="0" xfId="7" applyNumberFormat="1" applyFont="1" applyFill="1" applyAlignment="1" applyProtection="1">
      <alignment horizontal="center" vertical="center" textRotation="255"/>
      <protection hidden="1"/>
    </xf>
    <xf numFmtId="165" fontId="7" fillId="4" borderId="0" xfId="8" applyNumberFormat="1" applyFont="1" applyFill="1" applyAlignment="1" applyProtection="1">
      <alignment horizontal="center" vertical="center"/>
      <protection hidden="1"/>
    </xf>
    <xf numFmtId="165" fontId="4" fillId="4" borderId="0" xfId="8" applyNumberFormat="1" applyFont="1" applyFill="1" applyAlignment="1" applyProtection="1">
      <alignment horizontal="center" vertical="center"/>
      <protection hidden="1"/>
    </xf>
    <xf numFmtId="165" fontId="6" fillId="4" borderId="0" xfId="8" applyNumberFormat="1" applyFont="1" applyFill="1" applyAlignment="1" applyProtection="1">
      <alignment horizontal="center" vertical="center"/>
      <protection hidden="1"/>
    </xf>
    <xf numFmtId="0" fontId="6" fillId="4" borderId="0" xfId="8" applyFont="1" applyFill="1" applyBorder="1" applyAlignment="1" applyProtection="1">
      <alignment vertical="center" wrapText="1"/>
      <protection hidden="1"/>
    </xf>
    <xf numFmtId="0" fontId="7" fillId="4" borderId="35" xfId="8" applyFont="1" applyFill="1" applyBorder="1" applyAlignment="1" applyProtection="1">
      <alignment horizontal="center" vertical="center"/>
      <protection hidden="1"/>
    </xf>
    <xf numFmtId="0" fontId="6" fillId="4" borderId="36" xfId="8" applyFont="1" applyFill="1" applyBorder="1" applyAlignment="1" applyProtection="1">
      <alignment vertical="center" wrapText="1"/>
      <protection hidden="1"/>
    </xf>
    <xf numFmtId="0" fontId="11" fillId="4" borderId="35" xfId="8" applyFont="1" applyFill="1" applyBorder="1" applyAlignment="1" applyProtection="1">
      <alignment vertical="center" wrapText="1"/>
      <protection hidden="1"/>
    </xf>
    <xf numFmtId="0" fontId="11" fillId="4" borderId="36" xfId="8" applyFont="1" applyFill="1" applyBorder="1" applyAlignment="1" applyProtection="1">
      <alignment vertical="center" wrapText="1"/>
      <protection hidden="1"/>
    </xf>
    <xf numFmtId="0" fontId="6" fillId="4" borderId="38" xfId="8" applyFont="1" applyFill="1" applyBorder="1" applyAlignment="1" applyProtection="1">
      <alignment vertical="center" wrapText="1"/>
      <protection hidden="1"/>
    </xf>
    <xf numFmtId="0" fontId="7" fillId="4" borderId="37" xfId="8" applyFont="1" applyFill="1" applyBorder="1" applyAlignment="1" applyProtection="1">
      <alignment horizontal="center" vertical="center"/>
      <protection hidden="1"/>
    </xf>
    <xf numFmtId="0" fontId="6" fillId="4" borderId="35" xfId="8" applyFont="1" applyFill="1" applyBorder="1" applyAlignment="1" applyProtection="1">
      <alignment vertical="center" wrapText="1"/>
      <protection hidden="1"/>
    </xf>
    <xf numFmtId="0" fontId="7" fillId="0" borderId="36" xfId="8" applyFont="1" applyBorder="1" applyAlignment="1" applyProtection="1">
      <alignment horizontal="center" vertical="center"/>
      <protection hidden="1"/>
    </xf>
    <xf numFmtId="0" fontId="6" fillId="4" borderId="0" xfId="8" applyFont="1" applyFill="1" applyBorder="1" applyAlignment="1" applyProtection="1">
      <alignment horizontal="center" vertical="center"/>
      <protection hidden="1"/>
    </xf>
    <xf numFmtId="0" fontId="7" fillId="0" borderId="39" xfId="8" applyFont="1" applyBorder="1" applyAlignment="1" applyProtection="1">
      <alignment horizontal="left" vertical="center" wrapText="1"/>
      <protection hidden="1"/>
    </xf>
    <xf numFmtId="0" fontId="9" fillId="4" borderId="0" xfId="8" applyFont="1" applyFill="1" applyAlignment="1" applyProtection="1">
      <alignment horizontal="left" vertical="center"/>
      <protection hidden="1"/>
    </xf>
    <xf numFmtId="0" fontId="7" fillId="0" borderId="38" xfId="8" applyFont="1" applyBorder="1" applyAlignment="1" applyProtection="1">
      <alignment horizontal="left" vertical="center" wrapText="1"/>
      <protection hidden="1"/>
    </xf>
    <xf numFmtId="0" fontId="7" fillId="4" borderId="45" xfId="8" applyFont="1" applyFill="1" applyBorder="1" applyAlignment="1" applyProtection="1">
      <alignment horizontal="center" vertical="center"/>
      <protection hidden="1"/>
    </xf>
    <xf numFmtId="0" fontId="7" fillId="0" borderId="0" xfId="8" applyFont="1" applyAlignment="1" applyProtection="1">
      <alignment vertical="center" wrapText="1"/>
      <protection hidden="1"/>
    </xf>
    <xf numFmtId="0" fontId="23" fillId="13" borderId="0" xfId="11" applyFont="1" applyFill="1" applyAlignment="1" applyProtection="1">
      <alignment horizontal="left" vertical="center"/>
      <protection hidden="1"/>
    </xf>
    <xf numFmtId="0" fontId="43" fillId="0" borderId="0" xfId="11" applyFont="1" applyAlignment="1" applyProtection="1">
      <alignment horizontal="left" vertical="center"/>
      <protection hidden="1"/>
    </xf>
    <xf numFmtId="0" fontId="26" fillId="9" borderId="0" xfId="11" applyFont="1" applyFill="1" applyAlignment="1" applyProtection="1">
      <alignment vertical="center"/>
      <protection hidden="1"/>
    </xf>
    <xf numFmtId="0" fontId="23" fillId="0" borderId="20" xfId="11" applyFont="1" applyBorder="1" applyAlignment="1" applyProtection="1">
      <alignment horizontal="right" vertical="center"/>
      <protection hidden="1"/>
    </xf>
    <xf numFmtId="0" fontId="23" fillId="0" borderId="0" xfId="11" applyFont="1" applyAlignment="1" applyProtection="1">
      <alignment vertical="center"/>
      <protection hidden="1"/>
    </xf>
    <xf numFmtId="0" fontId="23" fillId="13" borderId="0" xfId="11" applyFont="1" applyFill="1" applyAlignment="1" applyProtection="1">
      <alignment vertical="center"/>
      <protection hidden="1"/>
    </xf>
    <xf numFmtId="0" fontId="23" fillId="0" borderId="20" xfId="11" applyFont="1" applyBorder="1" applyAlignment="1" applyProtection="1">
      <alignment vertical="center"/>
      <protection hidden="1"/>
    </xf>
    <xf numFmtId="167" fontId="28" fillId="14" borderId="20" xfId="11" applyNumberFormat="1" applyFont="1" applyFill="1" applyBorder="1" applyAlignment="1" applyProtection="1">
      <alignment horizontal="right" vertical="center"/>
      <protection locked="0"/>
    </xf>
    <xf numFmtId="0" fontId="41" fillId="0" borderId="38" xfId="8" applyFont="1" applyBorder="1" applyAlignment="1" applyProtection="1">
      <alignment horizontal="left" vertical="center" wrapText="1"/>
      <protection hidden="1"/>
    </xf>
    <xf numFmtId="0" fontId="41" fillId="0" borderId="39" xfId="8" applyFont="1" applyBorder="1" applyAlignment="1" applyProtection="1">
      <alignment horizontal="left" vertical="center" wrapText="1"/>
      <protection hidden="1"/>
    </xf>
    <xf numFmtId="0" fontId="0" fillId="0" borderId="0" xfId="0" applyAlignment="1" applyProtection="1">
      <alignment vertical="center"/>
      <protection hidden="1"/>
    </xf>
    <xf numFmtId="0" fontId="0" fillId="0" borderId="0" xfId="8" applyFont="1" applyAlignment="1" applyProtection="1">
      <alignment vertical="center"/>
      <protection hidden="1"/>
    </xf>
    <xf numFmtId="0" fontId="14" fillId="4" borderId="0" xfId="8" applyFont="1" applyFill="1" applyAlignment="1" applyProtection="1">
      <alignment vertical="center" wrapText="1"/>
      <protection hidden="1"/>
    </xf>
    <xf numFmtId="0" fontId="7" fillId="0" borderId="0" xfId="8" applyFont="1" applyAlignment="1" applyProtection="1">
      <alignment vertical="center"/>
      <protection hidden="1"/>
    </xf>
    <xf numFmtId="0" fontId="7" fillId="4" borderId="0" xfId="8" applyFont="1" applyFill="1" applyBorder="1" applyAlignment="1" applyProtection="1">
      <alignment vertical="center"/>
      <protection hidden="1"/>
    </xf>
    <xf numFmtId="0" fontId="17" fillId="0" borderId="0" xfId="0" applyFont="1" applyAlignment="1" applyProtection="1">
      <alignment horizontal="center" vertical="center" wrapText="1"/>
      <protection hidden="1"/>
    </xf>
    <xf numFmtId="0" fontId="0" fillId="0" borderId="0" xfId="8" applyFont="1" applyBorder="1" applyAlignment="1" applyProtection="1">
      <alignment vertical="center"/>
      <protection hidden="1"/>
    </xf>
    <xf numFmtId="0" fontId="6" fillId="4" borderId="24" xfId="9" applyFont="1" applyFill="1" applyBorder="1" applyAlignment="1" applyProtection="1">
      <alignment vertical="center"/>
      <protection hidden="1"/>
    </xf>
    <xf numFmtId="0" fontId="7" fillId="4" borderId="24" xfId="9" applyFont="1" applyFill="1" applyBorder="1" applyAlignment="1" applyProtection="1">
      <alignment vertical="center"/>
      <protection hidden="1"/>
    </xf>
    <xf numFmtId="0" fontId="7" fillId="4" borderId="25" xfId="9" applyFont="1" applyFill="1" applyBorder="1" applyAlignment="1" applyProtection="1">
      <alignment vertical="center"/>
      <protection hidden="1"/>
    </xf>
    <xf numFmtId="0" fontId="6" fillId="4" borderId="0" xfId="9" applyFont="1" applyFill="1" applyBorder="1" applyAlignment="1" applyProtection="1">
      <alignment vertical="center"/>
      <protection hidden="1"/>
    </xf>
    <xf numFmtId="0" fontId="7" fillId="4" borderId="0" xfId="9" applyFont="1" applyFill="1" applyBorder="1" applyAlignment="1" applyProtection="1">
      <alignment vertical="center"/>
      <protection hidden="1"/>
    </xf>
    <xf numFmtId="0" fontId="7" fillId="4" borderId="27" xfId="9" applyFont="1" applyFill="1" applyBorder="1" applyAlignment="1" applyProtection="1">
      <alignment vertical="center"/>
      <protection hidden="1"/>
    </xf>
    <xf numFmtId="0" fontId="13" fillId="0" borderId="0" xfId="8" applyFont="1" applyBorder="1" applyAlignment="1" applyProtection="1">
      <alignment vertical="center" wrapText="1"/>
      <protection hidden="1"/>
    </xf>
    <xf numFmtId="0" fontId="7" fillId="4" borderId="19" xfId="9" applyFont="1" applyFill="1" applyBorder="1" applyAlignment="1" applyProtection="1">
      <alignment vertical="center"/>
      <protection hidden="1"/>
    </xf>
    <xf numFmtId="0" fontId="7" fillId="4" borderId="29" xfId="9" applyFont="1" applyFill="1" applyBorder="1" applyAlignment="1" applyProtection="1">
      <alignment vertical="center"/>
      <protection hidden="1"/>
    </xf>
    <xf numFmtId="0" fontId="6" fillId="4" borderId="13" xfId="9" applyFont="1" applyFill="1" applyBorder="1" applyAlignment="1" applyProtection="1">
      <alignment vertical="center"/>
      <protection hidden="1"/>
    </xf>
    <xf numFmtId="0" fontId="7" fillId="4" borderId="13" xfId="9" applyFont="1" applyFill="1" applyBorder="1" applyAlignment="1" applyProtection="1">
      <alignment vertical="center"/>
      <protection hidden="1"/>
    </xf>
    <xf numFmtId="0" fontId="7" fillId="4" borderId="14" xfId="9" applyFont="1" applyFill="1" applyBorder="1" applyAlignment="1" applyProtection="1">
      <alignment vertical="center"/>
      <protection hidden="1"/>
    </xf>
    <xf numFmtId="0" fontId="7" fillId="4" borderId="6" xfId="9" applyFont="1" applyFill="1" applyBorder="1" applyAlignment="1" applyProtection="1">
      <alignment vertical="center"/>
      <protection hidden="1"/>
    </xf>
    <xf numFmtId="0" fontId="7" fillId="4" borderId="2" xfId="9" applyFont="1" applyFill="1" applyBorder="1" applyAlignment="1" applyProtection="1">
      <alignment vertical="center"/>
      <protection hidden="1"/>
    </xf>
    <xf numFmtId="0" fontId="7" fillId="4" borderId="3" xfId="9" applyFont="1" applyFill="1" applyBorder="1" applyAlignment="1" applyProtection="1">
      <alignment vertical="center"/>
      <protection hidden="1"/>
    </xf>
    <xf numFmtId="0" fontId="6" fillId="4" borderId="0" xfId="9" applyFont="1" applyFill="1" applyAlignment="1" applyProtection="1">
      <alignment vertical="center"/>
      <protection hidden="1"/>
    </xf>
    <xf numFmtId="0" fontId="14" fillId="4" borderId="0" xfId="8" applyFont="1" applyFill="1" applyAlignment="1" applyProtection="1">
      <alignment horizontal="center" vertical="center" wrapText="1"/>
      <protection hidden="1"/>
    </xf>
    <xf numFmtId="0" fontId="11" fillId="0" borderId="36" xfId="8" applyFont="1" applyBorder="1" applyAlignment="1" applyProtection="1">
      <alignment vertical="center" wrapText="1"/>
      <protection hidden="1"/>
    </xf>
    <xf numFmtId="0" fontId="7" fillId="4" borderId="38" xfId="8" applyFont="1" applyFill="1" applyBorder="1" applyAlignment="1" applyProtection="1">
      <alignment horizontal="left" vertical="center" wrapText="1"/>
      <protection hidden="1"/>
    </xf>
    <xf numFmtId="0" fontId="7" fillId="4" borderId="39" xfId="8" applyFont="1" applyFill="1" applyBorder="1" applyAlignment="1" applyProtection="1">
      <alignment horizontal="left" vertical="center" wrapText="1"/>
      <protection hidden="1"/>
    </xf>
    <xf numFmtId="0" fontId="20" fillId="0" borderId="0" xfId="11" applyAlignment="1" applyProtection="1">
      <alignment vertical="center"/>
      <protection hidden="1"/>
    </xf>
    <xf numFmtId="0" fontId="20" fillId="13" borderId="0" xfId="11" applyFill="1" applyAlignment="1" applyProtection="1">
      <alignment vertical="center"/>
      <protection hidden="1"/>
    </xf>
    <xf numFmtId="9" fontId="0" fillId="4" borderId="0" xfId="10" applyFont="1" applyFill="1" applyAlignment="1" applyProtection="1">
      <alignment vertical="center"/>
      <protection hidden="1"/>
    </xf>
    <xf numFmtId="164" fontId="0" fillId="4" borderId="0" xfId="8" applyNumberFormat="1" applyFont="1" applyFill="1" applyAlignment="1" applyProtection="1">
      <alignment vertical="center"/>
      <protection hidden="1"/>
    </xf>
    <xf numFmtId="0" fontId="34" fillId="13" borderId="0" xfId="11" applyFont="1" applyFill="1" applyAlignment="1" applyProtection="1">
      <alignment horizontal="left" vertical="center"/>
      <protection hidden="1"/>
    </xf>
    <xf numFmtId="0" fontId="36" fillId="13" borderId="0" xfId="11" applyFont="1" applyFill="1" applyAlignment="1" applyProtection="1">
      <alignment vertical="center"/>
      <protection hidden="1"/>
    </xf>
    <xf numFmtId="0" fontId="0" fillId="16" borderId="0" xfId="8" applyFont="1" applyFill="1" applyAlignment="1" applyProtection="1">
      <alignment horizontal="left" vertical="center"/>
      <protection hidden="1"/>
    </xf>
    <xf numFmtId="10" fontId="7" fillId="17" borderId="1" xfId="10" applyNumberFormat="1" applyFont="1" applyFill="1" applyBorder="1" applyAlignment="1" applyProtection="1">
      <alignment horizontal="right" vertical="center"/>
      <protection hidden="1"/>
    </xf>
    <xf numFmtId="14" fontId="28" fillId="18" borderId="20" xfId="11" applyNumberFormat="1" applyFont="1" applyFill="1" applyBorder="1" applyAlignment="1" applyProtection="1">
      <alignment horizontal="center" vertical="center"/>
      <protection hidden="1"/>
    </xf>
    <xf numFmtId="0" fontId="28" fillId="18" borderId="20" xfId="11" applyFont="1" applyFill="1" applyBorder="1" applyAlignment="1" applyProtection="1">
      <alignment horizontal="center" vertical="center"/>
      <protection hidden="1"/>
    </xf>
    <xf numFmtId="0" fontId="6" fillId="4" borderId="0" xfId="8" applyFont="1" applyFill="1" applyBorder="1" applyAlignment="1" applyProtection="1">
      <alignment horizontal="center" vertical="center" wrapText="1"/>
      <protection hidden="1"/>
    </xf>
    <xf numFmtId="0" fontId="28" fillId="14" borderId="20" xfId="11" applyFont="1" applyFill="1" applyBorder="1" applyAlignment="1" applyProtection="1">
      <alignment horizontal="right" vertical="center" wrapText="1"/>
      <protection locked="0"/>
    </xf>
    <xf numFmtId="1" fontId="28" fillId="14" borderId="20" xfId="11" applyNumberFormat="1" applyFont="1" applyFill="1" applyBorder="1" applyAlignment="1" applyProtection="1">
      <alignment horizontal="right" vertical="center" wrapText="1"/>
      <protection locked="0"/>
    </xf>
    <xf numFmtId="3" fontId="7" fillId="5" borderId="1" xfId="7" applyNumberFormat="1" applyFont="1" applyFill="1" applyBorder="1" applyAlignment="1" applyProtection="1">
      <alignment horizontal="left" vertical="center"/>
      <protection locked="0"/>
    </xf>
    <xf numFmtId="168" fontId="7" fillId="5" borderId="1" xfId="7" applyNumberFormat="1" applyFont="1" applyFill="1" applyBorder="1" applyAlignment="1" applyProtection="1">
      <alignment horizontal="right" vertical="center"/>
      <protection locked="0"/>
    </xf>
    <xf numFmtId="168" fontId="7" fillId="17" borderId="1" xfId="7" applyNumberFormat="1" applyFont="1" applyFill="1" applyBorder="1" applyAlignment="1" applyProtection="1">
      <alignment horizontal="right" vertical="center"/>
      <protection hidden="1"/>
    </xf>
    <xf numFmtId="0" fontId="7" fillId="4" borderId="0" xfId="9" applyFont="1" applyFill="1" applyAlignment="1" applyProtection="1">
      <alignment horizontal="center" vertical="center"/>
      <protection hidden="1"/>
    </xf>
    <xf numFmtId="0" fontId="6" fillId="4" borderId="23" xfId="9" applyFont="1" applyFill="1" applyBorder="1" applyAlignment="1" applyProtection="1">
      <alignment horizontal="center" vertical="center"/>
      <protection hidden="1"/>
    </xf>
    <xf numFmtId="0" fontId="6" fillId="4" borderId="26" xfId="9" applyFont="1" applyFill="1" applyBorder="1" applyAlignment="1" applyProtection="1">
      <alignment horizontal="center" vertical="center"/>
      <protection hidden="1"/>
    </xf>
    <xf numFmtId="0" fontId="7" fillId="4" borderId="28" xfId="9" applyFont="1" applyFill="1" applyBorder="1" applyAlignment="1" applyProtection="1">
      <alignment horizontal="center" vertical="center"/>
      <protection hidden="1"/>
    </xf>
    <xf numFmtId="0" fontId="7" fillId="4" borderId="0" xfId="9" applyFont="1" applyFill="1" applyBorder="1" applyAlignment="1" applyProtection="1">
      <alignment horizontal="center" vertical="center"/>
      <protection hidden="1"/>
    </xf>
    <xf numFmtId="0" fontId="6" fillId="4" borderId="12" xfId="9" applyFont="1" applyFill="1" applyBorder="1" applyAlignment="1" applyProtection="1">
      <alignment horizontal="center" vertical="center"/>
      <protection hidden="1"/>
    </xf>
    <xf numFmtId="0" fontId="0" fillId="0" borderId="15" xfId="8" applyFont="1" applyBorder="1" applyAlignment="1" applyProtection="1">
      <alignment horizontal="center" vertical="center"/>
      <protection hidden="1"/>
    </xf>
    <xf numFmtId="0" fontId="7" fillId="4" borderId="16" xfId="9" applyFont="1" applyFill="1" applyBorder="1" applyAlignment="1" applyProtection="1">
      <alignment horizontal="center" vertical="center"/>
      <protection hidden="1"/>
    </xf>
    <xf numFmtId="0" fontId="6" fillId="4" borderId="15" xfId="9" applyFont="1" applyFill="1" applyBorder="1" applyAlignment="1" applyProtection="1">
      <alignment horizontal="center" vertical="center"/>
      <protection hidden="1"/>
    </xf>
    <xf numFmtId="0" fontId="0" fillId="4" borderId="0" xfId="8" applyFont="1" applyFill="1" applyAlignment="1" applyProtection="1">
      <alignment horizontal="center" vertical="center"/>
      <protection hidden="1"/>
    </xf>
    <xf numFmtId="0" fontId="0" fillId="0" borderId="0" xfId="8" applyFont="1" applyAlignment="1" applyProtection="1">
      <alignment horizontal="center" vertical="center"/>
      <protection hidden="1"/>
    </xf>
    <xf numFmtId="0" fontId="9" fillId="4" borderId="0" xfId="8" applyFont="1" applyFill="1" applyBorder="1" applyAlignment="1" applyProtection="1">
      <alignment horizontal="left" vertical="center" wrapText="1"/>
      <protection hidden="1"/>
    </xf>
    <xf numFmtId="0" fontId="7" fillId="0" borderId="0" xfId="8" applyFont="1" applyBorder="1" applyAlignment="1" applyProtection="1">
      <alignment vertical="center"/>
      <protection hidden="1"/>
    </xf>
    <xf numFmtId="0" fontId="0" fillId="4" borderId="36" xfId="8" applyFont="1" applyFill="1" applyBorder="1" applyAlignment="1" applyProtection="1">
      <alignment vertical="center"/>
      <protection hidden="1"/>
    </xf>
    <xf numFmtId="0" fontId="0" fillId="4" borderId="39" xfId="8" applyFont="1" applyFill="1" applyBorder="1" applyAlignment="1" applyProtection="1">
      <alignment vertical="center"/>
      <protection hidden="1"/>
    </xf>
    <xf numFmtId="0" fontId="0" fillId="0" borderId="35" xfId="0" applyBorder="1" applyAlignment="1" applyProtection="1">
      <alignment vertical="center"/>
      <protection hidden="1"/>
    </xf>
    <xf numFmtId="0" fontId="14" fillId="4" borderId="36" xfId="8" applyFont="1" applyFill="1" applyBorder="1" applyAlignment="1" applyProtection="1">
      <alignment horizontal="left" vertical="center" wrapText="1"/>
      <protection hidden="1"/>
    </xf>
    <xf numFmtId="0" fontId="0" fillId="0" borderId="36" xfId="0" applyBorder="1" applyAlignment="1" applyProtection="1">
      <alignment vertical="center"/>
      <protection hidden="1"/>
    </xf>
    <xf numFmtId="0" fontId="6" fillId="0" borderId="35" xfId="8" applyFont="1" applyBorder="1" applyAlignment="1" applyProtection="1">
      <alignment horizontal="center" vertical="center"/>
      <protection hidden="1"/>
    </xf>
    <xf numFmtId="0" fontId="0" fillId="4" borderId="0" xfId="8" applyFont="1" applyFill="1" applyBorder="1" applyAlignment="1" applyProtection="1">
      <alignment vertical="center"/>
      <protection hidden="1"/>
    </xf>
    <xf numFmtId="0" fontId="14" fillId="4" borderId="0"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0" fillId="4" borderId="37" xfId="8" applyFont="1" applyFill="1" applyBorder="1" applyAlignment="1" applyProtection="1">
      <alignment vertical="center"/>
      <protection hidden="1"/>
    </xf>
    <xf numFmtId="0" fontId="6" fillId="4" borderId="38" xfId="8" applyFont="1" applyFill="1" applyBorder="1" applyAlignment="1" applyProtection="1">
      <alignment horizontal="left" vertical="center" wrapText="1"/>
      <protection hidden="1"/>
    </xf>
    <xf numFmtId="0" fontId="14" fillId="4" borderId="38" xfId="8" applyFont="1" applyFill="1" applyBorder="1" applyAlignment="1" applyProtection="1">
      <alignment horizontal="left" vertical="center" wrapText="1"/>
      <protection hidden="1"/>
    </xf>
    <xf numFmtId="0" fontId="14" fillId="4" borderId="39" xfId="8" applyFont="1" applyFill="1" applyBorder="1" applyAlignment="1" applyProtection="1">
      <alignment horizontal="left" vertical="center" wrapText="1"/>
      <protection hidden="1"/>
    </xf>
    <xf numFmtId="0" fontId="0" fillId="4" borderId="33" xfId="8" applyFont="1" applyFill="1" applyBorder="1" applyAlignment="1" applyProtection="1">
      <alignment vertical="center"/>
      <protection hidden="1"/>
    </xf>
    <xf numFmtId="0" fontId="0" fillId="4" borderId="35" xfId="8" applyFont="1" applyFill="1" applyBorder="1" applyAlignment="1" applyProtection="1">
      <alignment vertical="center"/>
      <protection hidden="1"/>
    </xf>
    <xf numFmtId="0" fontId="7" fillId="0" borderId="0" xfId="8" applyFont="1" applyBorder="1" applyAlignment="1" applyProtection="1">
      <alignment vertical="center" wrapText="1"/>
      <protection hidden="1"/>
    </xf>
    <xf numFmtId="0" fontId="0" fillId="4" borderId="38" xfId="8" applyFont="1" applyFill="1" applyBorder="1" applyAlignment="1" applyProtection="1">
      <alignment vertical="center"/>
      <protection hidden="1"/>
    </xf>
    <xf numFmtId="0" fontId="0" fillId="4" borderId="0" xfId="8" applyFont="1" applyFill="1" applyBorder="1" applyAlignment="1" applyProtection="1">
      <alignment horizontal="center" vertical="center"/>
      <protection hidden="1"/>
    </xf>
    <xf numFmtId="0" fontId="7" fillId="4" borderId="0" xfId="8" applyFont="1" applyFill="1" applyBorder="1" applyAlignment="1" applyProtection="1">
      <alignment vertical="center" wrapText="1"/>
      <protection hidden="1"/>
    </xf>
    <xf numFmtId="0" fontId="0" fillId="4" borderId="34" xfId="8" applyFont="1" applyFill="1" applyBorder="1" applyAlignment="1" applyProtection="1">
      <alignment vertical="center"/>
      <protection hidden="1"/>
    </xf>
    <xf numFmtId="0" fontId="6" fillId="4" borderId="37" xfId="8" applyFont="1" applyFill="1" applyBorder="1" applyAlignment="1" applyProtection="1">
      <alignment vertical="center" wrapText="1"/>
      <protection hidden="1"/>
    </xf>
    <xf numFmtId="0" fontId="6" fillId="4" borderId="33" xfId="8" applyFont="1" applyFill="1" applyBorder="1" applyAlignment="1" applyProtection="1">
      <alignment vertical="center" wrapText="1"/>
      <protection hidden="1"/>
    </xf>
    <xf numFmtId="0" fontId="11" fillId="4" borderId="0" xfId="8" applyFont="1" applyFill="1" applyBorder="1" applyAlignment="1" applyProtection="1">
      <alignment vertical="center" wrapText="1"/>
      <protection hidden="1"/>
    </xf>
    <xf numFmtId="0" fontId="9" fillId="4" borderId="0" xfId="8" applyFont="1" applyFill="1" applyAlignment="1" applyProtection="1">
      <alignment vertical="center" wrapText="1"/>
      <protection hidden="1"/>
    </xf>
    <xf numFmtId="0" fontId="6" fillId="4" borderId="0" xfId="8" applyFont="1" applyFill="1" applyAlignment="1" applyProtection="1">
      <alignment horizontal="right" vertical="center"/>
      <protection hidden="1"/>
    </xf>
    <xf numFmtId="0" fontId="12" fillId="4" borderId="19" xfId="8" applyFont="1" applyFill="1" applyBorder="1" applyAlignment="1" applyProtection="1">
      <alignment horizontal="left" vertical="center"/>
      <protection hidden="1"/>
    </xf>
    <xf numFmtId="0" fontId="6" fillId="4" borderId="19" xfId="8" applyFont="1" applyFill="1" applyBorder="1" applyAlignment="1" applyProtection="1">
      <alignment horizontal="right" vertical="center"/>
      <protection hidden="1"/>
    </xf>
    <xf numFmtId="0" fontId="6" fillId="4" borderId="6" xfId="8" applyFont="1" applyFill="1" applyBorder="1" applyAlignment="1" applyProtection="1">
      <alignment horizontal="left" vertical="center" wrapText="1"/>
      <protection hidden="1"/>
    </xf>
    <xf numFmtId="0" fontId="0" fillId="4" borderId="6" xfId="8" applyFont="1" applyFill="1" applyBorder="1" applyAlignment="1" applyProtection="1">
      <alignment vertical="center"/>
      <protection hidden="1"/>
    </xf>
    <xf numFmtId="0" fontId="0" fillId="4" borderId="15" xfId="8" applyFont="1" applyFill="1" applyBorder="1" applyAlignment="1" applyProtection="1">
      <alignment vertical="center"/>
      <protection hidden="1"/>
    </xf>
    <xf numFmtId="0" fontId="0" fillId="4" borderId="0" xfId="8" applyFont="1" applyFill="1" applyAlignment="1" applyProtection="1">
      <alignment vertical="center" wrapText="1"/>
      <protection hidden="1"/>
    </xf>
    <xf numFmtId="0" fontId="0" fillId="4" borderId="6" xfId="8" applyFont="1" applyFill="1" applyBorder="1" applyAlignment="1" applyProtection="1">
      <alignment vertical="center" wrapText="1"/>
      <protection hidden="1"/>
    </xf>
    <xf numFmtId="0" fontId="6" fillId="4" borderId="16" xfId="8" applyFont="1" applyFill="1" applyBorder="1" applyAlignment="1" applyProtection="1">
      <alignment horizontal="center" vertical="center"/>
      <protection hidden="1"/>
    </xf>
    <xf numFmtId="0" fontId="7" fillId="4" borderId="2" xfId="8" applyFont="1" applyFill="1" applyBorder="1" applyAlignment="1" applyProtection="1">
      <alignment horizontal="left" vertical="center" wrapText="1"/>
      <protection hidden="1"/>
    </xf>
    <xf numFmtId="0" fontId="7" fillId="4" borderId="2" xfId="8" applyFont="1" applyFill="1" applyBorder="1" applyAlignment="1" applyProtection="1">
      <alignment vertical="center" wrapText="1"/>
      <protection hidden="1"/>
    </xf>
    <xf numFmtId="0" fontId="0" fillId="4" borderId="2" xfId="8" applyFont="1" applyFill="1" applyBorder="1" applyAlignment="1" applyProtection="1">
      <alignment vertical="center"/>
      <protection hidden="1"/>
    </xf>
    <xf numFmtId="0" fontId="0" fillId="4" borderId="3" xfId="8" applyFont="1" applyFill="1" applyBorder="1" applyAlignment="1" applyProtection="1">
      <alignment vertical="center"/>
      <protection hidden="1"/>
    </xf>
    <xf numFmtId="0" fontId="4" fillId="4" borderId="1" xfId="8" applyFont="1" applyFill="1" applyBorder="1" applyAlignment="1" applyProtection="1">
      <alignment vertical="center" wrapText="1"/>
      <protection hidden="1"/>
    </xf>
    <xf numFmtId="0" fontId="48" fillId="4" borderId="1" xfId="8" applyFont="1" applyFill="1" applyBorder="1" applyAlignment="1" applyProtection="1">
      <alignment horizontal="center" vertical="center"/>
      <protection hidden="1"/>
    </xf>
    <xf numFmtId="0" fontId="19" fillId="0" borderId="0" xfId="8" applyFont="1" applyAlignment="1" applyProtection="1">
      <alignment vertical="center"/>
      <protection hidden="1"/>
    </xf>
    <xf numFmtId="0" fontId="45" fillId="0" borderId="0" xfId="0" applyFont="1" applyAlignment="1" applyProtection="1">
      <alignment vertical="center"/>
      <protection hidden="1"/>
    </xf>
    <xf numFmtId="0" fontId="46" fillId="0" borderId="0" xfId="8" applyFont="1" applyAlignment="1" applyProtection="1">
      <alignment vertical="center"/>
      <protection hidden="1"/>
    </xf>
    <xf numFmtId="0" fontId="14" fillId="0" borderId="0" xfId="8" applyFont="1" applyAlignment="1" applyProtection="1">
      <alignment vertical="center" wrapText="1"/>
      <protection hidden="1"/>
    </xf>
    <xf numFmtId="0" fontId="46" fillId="0" borderId="0" xfId="0" applyFont="1" applyAlignment="1" applyProtection="1">
      <alignment vertical="center"/>
      <protection hidden="1"/>
    </xf>
    <xf numFmtId="0" fontId="7" fillId="0" borderId="0" xfId="9" applyFont="1" applyAlignment="1" applyProtection="1">
      <alignment vertical="center"/>
      <protection hidden="1"/>
    </xf>
    <xf numFmtId="0" fontId="7" fillId="0" borderId="0" xfId="9" applyFont="1" applyAlignment="1" applyProtection="1">
      <alignment horizontal="center" vertical="center"/>
      <protection hidden="1"/>
    </xf>
    <xf numFmtId="165" fontId="7" fillId="0" borderId="0" xfId="8" applyNumberFormat="1" applyFont="1" applyAlignment="1" applyProtection="1">
      <alignment horizontal="center" vertical="center"/>
      <protection hidden="1"/>
    </xf>
    <xf numFmtId="0" fontId="7" fillId="0" borderId="0" xfId="8" applyFont="1" applyProtection="1">
      <protection hidden="1"/>
    </xf>
    <xf numFmtId="10" fontId="0" fillId="0" borderId="0" xfId="10" applyNumberFormat="1" applyFont="1" applyFill="1" applyProtection="1">
      <protection hidden="1"/>
    </xf>
    <xf numFmtId="0" fontId="19" fillId="0" borderId="0" xfId="0" applyFont="1" applyAlignment="1" applyProtection="1">
      <alignment vertical="center"/>
      <protection hidden="1"/>
    </xf>
    <xf numFmtId="0" fontId="6" fillId="4" borderId="46" xfId="8" applyFont="1" applyFill="1" applyBorder="1" applyAlignment="1" applyProtection="1">
      <alignment horizontal="center" vertical="center"/>
      <protection hidden="1"/>
    </xf>
    <xf numFmtId="0" fontId="7" fillId="4" borderId="47" xfId="8" applyFont="1" applyFill="1" applyBorder="1" applyAlignment="1" applyProtection="1">
      <alignment horizontal="left" vertical="center" wrapText="1"/>
      <protection hidden="1"/>
    </xf>
    <xf numFmtId="0" fontId="7" fillId="4" borderId="47" xfId="8" applyFont="1" applyFill="1" applyBorder="1" applyAlignment="1" applyProtection="1">
      <alignment vertical="center" wrapText="1"/>
      <protection hidden="1"/>
    </xf>
    <xf numFmtId="0" fontId="0" fillId="4" borderId="47" xfId="8" applyFont="1" applyFill="1" applyBorder="1" applyAlignment="1" applyProtection="1">
      <alignment vertical="center"/>
      <protection hidden="1"/>
    </xf>
    <xf numFmtId="0" fontId="0" fillId="4" borderId="48" xfId="8" applyFont="1" applyFill="1" applyBorder="1" applyAlignment="1" applyProtection="1">
      <alignment vertical="center"/>
      <protection hidden="1"/>
    </xf>
    <xf numFmtId="0" fontId="46" fillId="13" borderId="0" xfId="8" applyFont="1" applyFill="1" applyAlignment="1" applyProtection="1">
      <alignment vertical="center"/>
      <protection hidden="1"/>
    </xf>
    <xf numFmtId="0" fontId="50" fillId="4" borderId="0" xfId="8" applyFont="1" applyFill="1" applyAlignment="1" applyProtection="1">
      <alignment horizontal="left" vertical="center" wrapText="1"/>
      <protection hidden="1"/>
    </xf>
    <xf numFmtId="0" fontId="0" fillId="19" borderId="0" xfId="8" applyFont="1" applyFill="1" applyAlignment="1" applyProtection="1">
      <alignment vertical="center"/>
      <protection hidden="1"/>
    </xf>
    <xf numFmtId="0" fontId="51" fillId="4" borderId="0" xfId="8" applyFont="1" applyFill="1" applyBorder="1" applyAlignment="1" applyProtection="1">
      <alignment horizontal="center" vertical="center" wrapText="1"/>
      <protection hidden="1"/>
    </xf>
    <xf numFmtId="0" fontId="51" fillId="4" borderId="0" xfId="8" applyFont="1" applyFill="1" applyBorder="1" applyAlignment="1" applyProtection="1">
      <alignment vertical="center" wrapText="1"/>
      <protection hidden="1"/>
    </xf>
    <xf numFmtId="0" fontId="6" fillId="4" borderId="52" xfId="8" applyFont="1" applyFill="1" applyBorder="1" applyAlignment="1" applyProtection="1">
      <alignment horizontal="center" vertical="center"/>
      <protection hidden="1"/>
    </xf>
    <xf numFmtId="0" fontId="11" fillId="4" borderId="52" xfId="8" applyFont="1" applyFill="1" applyBorder="1" applyAlignment="1" applyProtection="1">
      <alignment vertical="center" wrapText="1"/>
      <protection hidden="1"/>
    </xf>
    <xf numFmtId="0" fontId="9" fillId="4" borderId="53" xfId="8" applyFont="1" applyFill="1" applyBorder="1" applyAlignment="1" applyProtection="1">
      <alignment horizontal="left" vertical="center" wrapText="1"/>
      <protection hidden="1"/>
    </xf>
    <xf numFmtId="0" fontId="7" fillId="4" borderId="52" xfId="8" applyFont="1" applyFill="1" applyBorder="1" applyAlignment="1" applyProtection="1">
      <alignment horizontal="center" vertical="center"/>
      <protection hidden="1"/>
    </xf>
    <xf numFmtId="0" fontId="0" fillId="0" borderId="52" xfId="8" applyFont="1" applyBorder="1" applyAlignment="1" applyProtection="1">
      <alignment vertical="center"/>
      <protection hidden="1"/>
    </xf>
    <xf numFmtId="0" fontId="0" fillId="0" borderId="53" xfId="8" applyFont="1" applyBorder="1" applyAlignment="1" applyProtection="1">
      <alignment vertical="center"/>
      <protection hidden="1"/>
    </xf>
    <xf numFmtId="0" fontId="51" fillId="4" borderId="52" xfId="8" applyFont="1" applyFill="1" applyBorder="1" applyAlignment="1" applyProtection="1">
      <alignment horizontal="center" vertical="center"/>
      <protection hidden="1"/>
    </xf>
    <xf numFmtId="0" fontId="51" fillId="4" borderId="52" xfId="8" applyFont="1" applyFill="1" applyBorder="1" applyAlignment="1" applyProtection="1">
      <alignment horizontal="left" vertical="center" wrapText="1"/>
      <protection hidden="1"/>
    </xf>
    <xf numFmtId="0" fontId="23" fillId="4" borderId="53" xfId="8" applyFont="1" applyFill="1" applyBorder="1" applyAlignment="1" applyProtection="1">
      <alignment vertical="center"/>
      <protection hidden="1"/>
    </xf>
    <xf numFmtId="0" fontId="51" fillId="0" borderId="52" xfId="8" applyFont="1" applyBorder="1" applyAlignment="1" applyProtection="1">
      <alignment horizontal="center" vertical="center"/>
      <protection hidden="1"/>
    </xf>
    <xf numFmtId="0" fontId="51" fillId="4" borderId="53" xfId="8" applyFont="1" applyFill="1" applyBorder="1" applyAlignment="1" applyProtection="1">
      <alignment vertical="center" wrapText="1"/>
      <protection hidden="1"/>
    </xf>
    <xf numFmtId="0" fontId="51" fillId="19" borderId="52" xfId="8" applyFont="1" applyFill="1" applyBorder="1" applyAlignment="1" applyProtection="1">
      <alignment horizontal="left" vertical="center" wrapText="1"/>
      <protection hidden="1"/>
    </xf>
    <xf numFmtId="0" fontId="51" fillId="13" borderId="52" xfId="8" applyFont="1" applyFill="1" applyBorder="1" applyAlignment="1" applyProtection="1">
      <alignment horizontal="center" vertical="center"/>
      <protection hidden="1"/>
    </xf>
    <xf numFmtId="0" fontId="9" fillId="4" borderId="52" xfId="8" applyFont="1" applyFill="1" applyBorder="1" applyAlignment="1" applyProtection="1">
      <alignment horizontal="left" vertical="center" wrapText="1"/>
      <protection hidden="1"/>
    </xf>
    <xf numFmtId="0" fontId="0" fillId="4" borderId="53" xfId="8" applyFont="1" applyFill="1" applyBorder="1" applyAlignment="1" applyProtection="1">
      <alignment vertical="center"/>
      <protection hidden="1"/>
    </xf>
    <xf numFmtId="0" fontId="9" fillId="4" borderId="54" xfId="8" applyFont="1" applyFill="1" applyBorder="1" applyAlignment="1" applyProtection="1">
      <alignment horizontal="left" vertical="center" wrapText="1"/>
      <protection hidden="1"/>
    </xf>
    <xf numFmtId="0" fontId="9" fillId="4" borderId="55" xfId="8" applyFont="1" applyFill="1" applyBorder="1" applyAlignment="1" applyProtection="1">
      <alignment horizontal="left" vertical="center" wrapText="1"/>
      <protection hidden="1"/>
    </xf>
    <xf numFmtId="0" fontId="0" fillId="4" borderId="56" xfId="8" applyFont="1" applyFill="1" applyBorder="1" applyAlignment="1" applyProtection="1">
      <alignment vertical="center"/>
      <protection hidden="1"/>
    </xf>
    <xf numFmtId="0" fontId="0" fillId="13" borderId="0" xfId="8" applyFont="1" applyFill="1" applyAlignment="1" applyProtection="1">
      <alignment vertical="center"/>
      <protection hidden="1"/>
    </xf>
    <xf numFmtId="0" fontId="0" fillId="13" borderId="0" xfId="0" applyFill="1" applyAlignment="1" applyProtection="1">
      <alignment vertical="center"/>
      <protection hidden="1"/>
    </xf>
    <xf numFmtId="0" fontId="52" fillId="13" borderId="0" xfId="8" applyFont="1" applyFill="1" applyAlignment="1" applyProtection="1">
      <alignment vertical="center"/>
      <protection hidden="1"/>
    </xf>
    <xf numFmtId="0" fontId="46" fillId="0" borderId="0" xfId="8" applyFont="1" applyProtection="1">
      <protection hidden="1"/>
    </xf>
    <xf numFmtId="0" fontId="53" fillId="0" borderId="0" xfId="8" applyFont="1" applyBorder="1" applyAlignment="1" applyProtection="1">
      <alignment vertical="center" wrapText="1"/>
      <protection hidden="1"/>
    </xf>
    <xf numFmtId="0" fontId="51" fillId="13" borderId="57" xfId="8" applyFont="1" applyFill="1" applyBorder="1" applyAlignment="1" applyProtection="1">
      <alignment horizontal="left" vertical="center" wrapText="1"/>
      <protection hidden="1"/>
    </xf>
    <xf numFmtId="0" fontId="23" fillId="19" borderId="57" xfId="8" applyFont="1" applyFill="1" applyBorder="1" applyAlignment="1" applyProtection="1">
      <alignment vertical="center"/>
      <protection hidden="1"/>
    </xf>
    <xf numFmtId="0" fontId="51" fillId="19" borderId="57" xfId="8" applyFont="1" applyFill="1" applyBorder="1" applyAlignment="1" applyProtection="1">
      <alignment vertical="center" wrapText="1"/>
      <protection hidden="1"/>
    </xf>
    <xf numFmtId="0" fontId="54" fillId="0" borderId="0" xfId="0" applyFont="1" applyProtection="1">
      <protection hidden="1"/>
    </xf>
    <xf numFmtId="0" fontId="7" fillId="6" borderId="1" xfId="8" applyFont="1" applyFill="1" applyBorder="1" applyAlignment="1" applyProtection="1">
      <alignment horizontal="center" vertical="center" wrapText="1"/>
      <protection locked="0"/>
    </xf>
    <xf numFmtId="3" fontId="7" fillId="5" borderId="1" xfId="8" applyNumberFormat="1" applyFont="1" applyFill="1" applyBorder="1" applyAlignment="1" applyProtection="1">
      <alignment horizontal="center" vertical="center" wrapText="1"/>
      <protection locked="0"/>
    </xf>
    <xf numFmtId="0" fontId="7" fillId="4" borderId="26" xfId="9" applyFont="1" applyFill="1" applyBorder="1" applyAlignment="1" applyProtection="1">
      <alignment horizontal="center" vertical="center"/>
      <protection hidden="1"/>
    </xf>
    <xf numFmtId="0" fontId="0" fillId="4" borderId="28" xfId="8" applyFont="1" applyFill="1" applyBorder="1" applyAlignment="1" applyProtection="1">
      <alignment horizontal="center" vertical="center"/>
      <protection hidden="1"/>
    </xf>
    <xf numFmtId="0" fontId="0" fillId="0" borderId="19" xfId="8" applyFont="1" applyBorder="1" applyAlignment="1" applyProtection="1">
      <alignment vertical="center"/>
      <protection hidden="1"/>
    </xf>
    <xf numFmtId="0" fontId="0" fillId="4" borderId="19" xfId="8" applyFont="1" applyFill="1" applyBorder="1" applyAlignment="1" applyProtection="1">
      <alignment vertical="center"/>
      <protection hidden="1"/>
    </xf>
    <xf numFmtId="0" fontId="0" fillId="19" borderId="0" xfId="8" applyFont="1" applyFill="1" applyProtection="1">
      <protection hidden="1"/>
    </xf>
    <xf numFmtId="165" fontId="7" fillId="19" borderId="0" xfId="8" applyNumberFormat="1" applyFont="1" applyFill="1" applyAlignment="1" applyProtection="1">
      <alignment horizontal="center" vertical="center"/>
      <protection hidden="1"/>
    </xf>
    <xf numFmtId="165" fontId="7" fillId="13" borderId="0" xfId="8" applyNumberFormat="1" applyFont="1" applyFill="1" applyAlignment="1" applyProtection="1">
      <alignment horizontal="center" vertical="center"/>
      <protection hidden="1"/>
    </xf>
    <xf numFmtId="0" fontId="7" fillId="0" borderId="47" xfId="8" applyFont="1" applyBorder="1" applyAlignment="1" applyProtection="1">
      <alignment horizontal="left" vertical="center" wrapText="1"/>
      <protection hidden="1"/>
    </xf>
    <xf numFmtId="10" fontId="23" fillId="20" borderId="20" xfId="13" applyNumberFormat="1" applyFont="1" applyFill="1" applyBorder="1" applyAlignment="1" applyProtection="1">
      <alignment horizontal="left" vertical="center" indent="1"/>
      <protection hidden="1"/>
    </xf>
    <xf numFmtId="4" fontId="7" fillId="5" borderId="1" xfId="7" applyNumberFormat="1" applyFont="1" applyFill="1" applyBorder="1" applyAlignment="1" applyProtection="1">
      <alignment horizontal="right" vertical="center"/>
      <protection locked="0"/>
    </xf>
    <xf numFmtId="0" fontId="6" fillId="4" borderId="60" xfId="8" applyFont="1" applyFill="1" applyBorder="1" applyAlignment="1" applyProtection="1">
      <alignment horizontal="center" vertical="center"/>
      <protection hidden="1"/>
    </xf>
    <xf numFmtId="0" fontId="6" fillId="0" borderId="62" xfId="8" applyFont="1" applyBorder="1" applyAlignment="1" applyProtection="1">
      <alignment horizontal="left" vertical="center" wrapText="1"/>
      <protection hidden="1"/>
    </xf>
    <xf numFmtId="0" fontId="11" fillId="4" borderId="63" xfId="8" applyFont="1" applyFill="1" applyBorder="1" applyAlignment="1" applyProtection="1">
      <alignment vertical="center" wrapText="1"/>
      <protection hidden="1"/>
    </xf>
    <xf numFmtId="0" fontId="7" fillId="4" borderId="65" xfId="8" applyFont="1" applyFill="1" applyBorder="1" applyAlignment="1" applyProtection="1">
      <alignment horizontal="center" vertical="center"/>
      <protection hidden="1"/>
    </xf>
    <xf numFmtId="0" fontId="7" fillId="0" borderId="66" xfId="8" applyFont="1" applyBorder="1" applyAlignment="1" applyProtection="1">
      <alignment horizontal="left" vertical="center" wrapText="1"/>
      <protection hidden="1"/>
    </xf>
    <xf numFmtId="0" fontId="7" fillId="0" borderId="67" xfId="8" applyFont="1" applyBorder="1" applyAlignment="1" applyProtection="1">
      <alignment horizontal="left" vertical="center" wrapText="1"/>
      <protection hidden="1"/>
    </xf>
    <xf numFmtId="0" fontId="0" fillId="4" borderId="64" xfId="8" applyFont="1" applyFill="1" applyBorder="1" applyProtection="1">
      <protection hidden="1"/>
    </xf>
    <xf numFmtId="0" fontId="7" fillId="0" borderId="70" xfId="8" applyFont="1" applyBorder="1" applyAlignment="1" applyProtection="1">
      <alignment horizontal="left" vertical="center" wrapText="1"/>
      <protection hidden="1"/>
    </xf>
    <xf numFmtId="0" fontId="7" fillId="0" borderId="69" xfId="8" applyFont="1" applyBorder="1" applyAlignment="1" applyProtection="1">
      <alignment horizontal="left" vertical="center" wrapText="1"/>
      <protection hidden="1"/>
    </xf>
    <xf numFmtId="0" fontId="7" fillId="0" borderId="71" xfId="8" applyFont="1" applyBorder="1" applyAlignment="1" applyProtection="1">
      <alignment horizontal="left" vertical="center" wrapText="1"/>
      <protection hidden="1"/>
    </xf>
    <xf numFmtId="0" fontId="11" fillId="4" borderId="72" xfId="8" applyFont="1" applyFill="1" applyBorder="1" applyAlignment="1" applyProtection="1">
      <alignment vertical="center" wrapText="1"/>
      <protection hidden="1"/>
    </xf>
    <xf numFmtId="0" fontId="6" fillId="4" borderId="63" xfId="8" applyFont="1" applyFill="1" applyBorder="1" applyAlignment="1" applyProtection="1">
      <alignment horizontal="center" vertical="center"/>
      <protection hidden="1"/>
    </xf>
    <xf numFmtId="0" fontId="6" fillId="0" borderId="64" xfId="8" applyFont="1" applyBorder="1" applyAlignment="1" applyProtection="1">
      <alignment horizontal="left" vertical="center" wrapText="1"/>
      <protection hidden="1"/>
    </xf>
    <xf numFmtId="0" fontId="6" fillId="0" borderId="72" xfId="8" applyFont="1" applyBorder="1" applyAlignment="1" applyProtection="1">
      <alignment horizontal="left" vertical="center" wrapText="1"/>
      <protection hidden="1"/>
    </xf>
    <xf numFmtId="0" fontId="6" fillId="0" borderId="75" xfId="8" applyFont="1" applyBorder="1" applyAlignment="1" applyProtection="1">
      <alignment horizontal="left" vertical="center" wrapText="1"/>
      <protection hidden="1"/>
    </xf>
    <xf numFmtId="0" fontId="7" fillId="0" borderId="78" xfId="8" applyFont="1" applyBorder="1" applyAlignment="1" applyProtection="1">
      <alignment horizontal="left" vertical="center" wrapText="1"/>
      <protection hidden="1"/>
    </xf>
    <xf numFmtId="0" fontId="7" fillId="0" borderId="59" xfId="8" applyFont="1" applyBorder="1" applyAlignment="1" applyProtection="1">
      <alignment horizontal="left" vertical="center" wrapText="1"/>
      <protection hidden="1"/>
    </xf>
    <xf numFmtId="0" fontId="7" fillId="0" borderId="79" xfId="8" applyFont="1" applyBorder="1" applyAlignment="1" applyProtection="1">
      <alignment horizontal="left" vertical="center" wrapText="1"/>
      <protection hidden="1"/>
    </xf>
    <xf numFmtId="0" fontId="7" fillId="4" borderId="81" xfId="8" applyFont="1" applyFill="1" applyBorder="1" applyAlignment="1" applyProtection="1">
      <alignment horizontal="center" vertical="center"/>
      <protection hidden="1"/>
    </xf>
    <xf numFmtId="0" fontId="7" fillId="0" borderId="82" xfId="8" applyFont="1" applyBorder="1" applyAlignment="1" applyProtection="1">
      <alignment horizontal="left" vertical="center" wrapText="1"/>
      <protection hidden="1"/>
    </xf>
    <xf numFmtId="0" fontId="7" fillId="0" borderId="64" xfId="8" applyFont="1" applyBorder="1" applyAlignment="1" applyProtection="1">
      <alignment horizontal="left" vertical="center" wrapText="1"/>
      <protection hidden="1"/>
    </xf>
    <xf numFmtId="0" fontId="0" fillId="19" borderId="63" xfId="8" applyFont="1" applyFill="1" applyBorder="1" applyProtection="1">
      <protection hidden="1"/>
    </xf>
    <xf numFmtId="0" fontId="0" fillId="4" borderId="79" xfId="8" applyFont="1" applyFill="1" applyBorder="1" applyProtection="1">
      <protection hidden="1"/>
    </xf>
    <xf numFmtId="0" fontId="0" fillId="4" borderId="81" xfId="8" applyFont="1" applyFill="1" applyBorder="1" applyProtection="1">
      <protection hidden="1"/>
    </xf>
    <xf numFmtId="0" fontId="0" fillId="4" borderId="0" xfId="8" applyFont="1" applyFill="1" applyAlignment="1" applyProtection="1">
      <alignment horizontal="left" vertical="center"/>
      <protection hidden="1"/>
    </xf>
    <xf numFmtId="0" fontId="0" fillId="0" borderId="0" xfId="8" applyFont="1" applyAlignment="1" applyProtection="1">
      <alignment horizontal="left" vertical="center"/>
      <protection hidden="1"/>
    </xf>
    <xf numFmtId="0" fontId="4" fillId="19" borderId="0" xfId="8" applyFont="1" applyFill="1" applyAlignment="1" applyProtection="1">
      <alignment horizontal="center" vertical="center"/>
      <protection hidden="1"/>
    </xf>
    <xf numFmtId="0" fontId="0" fillId="13" borderId="0" xfId="8" applyFont="1" applyFill="1" applyBorder="1" applyAlignment="1" applyProtection="1">
      <alignment horizontal="center" vertical="center"/>
      <protection hidden="1"/>
    </xf>
    <xf numFmtId="0" fontId="0" fillId="13" borderId="20" xfId="8" applyFont="1" applyFill="1" applyBorder="1" applyAlignment="1" applyProtection="1">
      <alignment horizontal="left" vertical="center" wrapText="1"/>
      <protection hidden="1"/>
    </xf>
    <xf numFmtId="0" fontId="7" fillId="6" borderId="83" xfId="8" applyFont="1" applyFill="1" applyBorder="1" applyAlignment="1" applyProtection="1">
      <alignment horizontal="left" vertical="center" wrapText="1"/>
      <protection locked="0"/>
    </xf>
    <xf numFmtId="3" fontId="7" fillId="5" borderId="83" xfId="7" applyNumberFormat="1" applyFont="1" applyFill="1" applyBorder="1" applyAlignment="1" applyProtection="1">
      <alignment horizontal="center" vertical="center"/>
      <protection locked="0"/>
    </xf>
    <xf numFmtId="0" fontId="4" fillId="13" borderId="20" xfId="8" applyFont="1" applyFill="1" applyBorder="1" applyAlignment="1" applyProtection="1">
      <alignment horizontal="center" vertical="center"/>
      <protection hidden="1"/>
    </xf>
    <xf numFmtId="165" fontId="7" fillId="4" borderId="0" xfId="8" applyNumberFormat="1" applyFont="1" applyFill="1" applyAlignment="1" applyProtection="1">
      <alignment horizontal="right" vertical="center"/>
      <protection hidden="1"/>
    </xf>
    <xf numFmtId="165" fontId="7" fillId="19" borderId="0" xfId="8" applyNumberFormat="1" applyFont="1" applyFill="1" applyAlignment="1" applyProtection="1">
      <alignment horizontal="right" vertical="center"/>
      <protection hidden="1"/>
    </xf>
    <xf numFmtId="0" fontId="3" fillId="13" borderId="0" xfId="8" applyFont="1" applyFill="1" applyAlignment="1" applyProtection="1">
      <alignment horizontal="right" vertical="center"/>
      <protection hidden="1"/>
    </xf>
    <xf numFmtId="165" fontId="4" fillId="4" borderId="0" xfId="8" applyNumberFormat="1" applyFont="1" applyFill="1" applyAlignment="1" applyProtection="1">
      <alignment horizontal="right" vertical="center"/>
      <protection hidden="1"/>
    </xf>
    <xf numFmtId="165" fontId="6" fillId="4" borderId="0" xfId="8" applyNumberFormat="1" applyFont="1" applyFill="1" applyAlignment="1" applyProtection="1">
      <alignment horizontal="right" vertical="center"/>
      <protection hidden="1"/>
    </xf>
    <xf numFmtId="0" fontId="4" fillId="19" borderId="0" xfId="8" applyFont="1" applyFill="1" applyAlignment="1" applyProtection="1">
      <alignment horizontal="right" vertical="center"/>
      <protection hidden="1"/>
    </xf>
    <xf numFmtId="0" fontId="0" fillId="13" borderId="0" xfId="8" applyFont="1" applyFill="1" applyAlignment="1" applyProtection="1">
      <alignment horizontal="right" vertical="center"/>
      <protection hidden="1"/>
    </xf>
    <xf numFmtId="0" fontId="58" fillId="13" borderId="0" xfId="8" applyFont="1" applyFill="1" applyProtection="1">
      <protection hidden="1"/>
    </xf>
    <xf numFmtId="0" fontId="58" fillId="13" borderId="0" xfId="0" applyFont="1" applyFill="1" applyProtection="1">
      <protection hidden="1"/>
    </xf>
    <xf numFmtId="0" fontId="46" fillId="13" borderId="0" xfId="8" applyFont="1" applyFill="1" applyProtection="1">
      <protection hidden="1"/>
    </xf>
    <xf numFmtId="0" fontId="46" fillId="13" borderId="0" xfId="0" applyFont="1" applyFill="1" applyProtection="1">
      <protection hidden="1"/>
    </xf>
    <xf numFmtId="0" fontId="46" fillId="13" borderId="0" xfId="8" applyFont="1" applyFill="1" applyAlignment="1" applyProtection="1">
      <alignment horizontal="center" vertical="center"/>
      <protection hidden="1"/>
    </xf>
    <xf numFmtId="0" fontId="46" fillId="13" borderId="0" xfId="0" applyFont="1" applyFill="1" applyAlignment="1" applyProtection="1">
      <alignment horizontal="center" vertical="center"/>
      <protection hidden="1"/>
    </xf>
    <xf numFmtId="0" fontId="59" fillId="0" borderId="0" xfId="8" applyFont="1" applyAlignment="1" applyProtection="1">
      <alignment horizontal="center" vertical="center"/>
      <protection hidden="1"/>
    </xf>
    <xf numFmtId="0" fontId="46" fillId="0" borderId="0" xfId="8" applyFont="1" applyAlignment="1" applyProtection="1">
      <alignment horizontal="center" vertical="center"/>
      <protection hidden="1"/>
    </xf>
    <xf numFmtId="0" fontId="46" fillId="13" borderId="0" xfId="8" applyFont="1" applyFill="1" applyAlignment="1" applyProtection="1">
      <alignment horizontal="left" vertical="center"/>
      <protection hidden="1"/>
    </xf>
    <xf numFmtId="0" fontId="46" fillId="13" borderId="0" xfId="0" applyFont="1" applyFill="1" applyAlignment="1" applyProtection="1">
      <alignment horizontal="left" vertical="center"/>
      <protection hidden="1"/>
    </xf>
    <xf numFmtId="0" fontId="59" fillId="0" borderId="0" xfId="8" applyFont="1" applyAlignment="1" applyProtection="1">
      <alignment horizontal="left" vertical="center"/>
      <protection hidden="1"/>
    </xf>
    <xf numFmtId="0" fontId="46" fillId="0" borderId="0" xfId="8" applyFont="1" applyAlignment="1" applyProtection="1">
      <alignment horizontal="left" vertical="center"/>
      <protection hidden="1"/>
    </xf>
    <xf numFmtId="0" fontId="46" fillId="13" borderId="0" xfId="8" applyFont="1" applyFill="1" applyBorder="1" applyProtection="1">
      <protection hidden="1"/>
    </xf>
    <xf numFmtId="0" fontId="46" fillId="13" borderId="84" xfId="0" applyFont="1" applyFill="1" applyBorder="1" applyProtection="1">
      <protection hidden="1"/>
    </xf>
    <xf numFmtId="0" fontId="0" fillId="19" borderId="0" xfId="8" applyFont="1" applyFill="1" applyAlignment="1" applyProtection="1">
      <alignment horizontal="right" vertical="center"/>
      <protection hidden="1"/>
    </xf>
    <xf numFmtId="165" fontId="4" fillId="19" borderId="0" xfId="8" applyNumberFormat="1" applyFont="1" applyFill="1" applyAlignment="1" applyProtection="1">
      <alignment horizontal="center" vertical="center"/>
      <protection hidden="1"/>
    </xf>
    <xf numFmtId="0" fontId="46" fillId="13" borderId="0" xfId="0" applyFont="1" applyFill="1" applyAlignment="1" applyProtection="1">
      <alignment vertical="center"/>
      <protection hidden="1"/>
    </xf>
    <xf numFmtId="0" fontId="62" fillId="13" borderId="0" xfId="11" applyFont="1" applyFill="1" applyProtection="1">
      <protection hidden="1"/>
    </xf>
    <xf numFmtId="0" fontId="7" fillId="13" borderId="0" xfId="8" applyFont="1" applyFill="1" applyAlignment="1" applyProtection="1">
      <alignment vertical="center" wrapText="1"/>
      <protection hidden="1"/>
    </xf>
    <xf numFmtId="0" fontId="7" fillId="19" borderId="0" xfId="8" applyFont="1" applyFill="1" applyAlignment="1" applyProtection="1">
      <alignment vertical="center" wrapText="1"/>
      <protection hidden="1"/>
    </xf>
    <xf numFmtId="0" fontId="2" fillId="13" borderId="0" xfId="11" applyFont="1" applyFill="1" applyAlignment="1" applyProtection="1">
      <alignment vertical="center"/>
      <protection hidden="1"/>
    </xf>
    <xf numFmtId="0" fontId="1" fillId="13" borderId="0" xfId="11" applyFont="1" applyFill="1" applyAlignment="1" applyProtection="1">
      <alignment vertical="center"/>
      <protection hidden="1"/>
    </xf>
    <xf numFmtId="0" fontId="6" fillId="19" borderId="13" xfId="9" applyFont="1" applyFill="1" applyBorder="1" applyAlignment="1" applyProtection="1">
      <alignment vertical="center"/>
      <protection hidden="1"/>
    </xf>
    <xf numFmtId="0" fontId="7" fillId="19" borderId="24" xfId="9" applyFont="1" applyFill="1" applyBorder="1" applyAlignment="1" applyProtection="1">
      <alignment vertical="center"/>
      <protection hidden="1"/>
    </xf>
    <xf numFmtId="0" fontId="7" fillId="19" borderId="0" xfId="9" applyFont="1" applyFill="1" applyBorder="1" applyAlignment="1" applyProtection="1">
      <alignment vertical="center"/>
      <protection hidden="1"/>
    </xf>
    <xf numFmtId="0" fontId="23" fillId="13" borderId="0" xfId="11" applyFont="1" applyFill="1" applyAlignment="1" applyProtection="1">
      <alignment horizontal="left" vertical="center" wrapText="1"/>
      <protection hidden="1"/>
    </xf>
    <xf numFmtId="0" fontId="43" fillId="13" borderId="0" xfId="11" applyFont="1" applyFill="1" applyAlignment="1" applyProtection="1">
      <alignment horizontal="left" vertical="center" wrapText="1"/>
      <protection hidden="1"/>
    </xf>
    <xf numFmtId="0" fontId="17" fillId="13" borderId="0" xfId="11" applyFont="1" applyFill="1" applyAlignment="1" applyProtection="1">
      <alignment horizontal="left" vertical="center" wrapText="1"/>
      <protection hidden="1"/>
    </xf>
    <xf numFmtId="0" fontId="7" fillId="4" borderId="0" xfId="8" applyFont="1" applyFill="1" applyAlignment="1" applyProtection="1">
      <alignment horizontal="left" vertical="center" wrapText="1"/>
      <protection hidden="1"/>
    </xf>
    <xf numFmtId="0" fontId="6" fillId="4" borderId="32" xfId="8" applyFont="1" applyFill="1" applyBorder="1" applyAlignment="1" applyProtection="1">
      <alignment horizontal="center" vertical="center"/>
      <protection hidden="1"/>
    </xf>
    <xf numFmtId="0" fontId="6" fillId="4" borderId="35" xfId="8" applyFont="1" applyFill="1" applyBorder="1" applyAlignment="1" applyProtection="1">
      <alignment horizontal="center" vertical="center"/>
      <protection hidden="1"/>
    </xf>
    <xf numFmtId="0" fontId="6" fillId="0" borderId="0" xfId="8" applyFont="1" applyBorder="1" applyAlignment="1" applyProtection="1">
      <alignment horizontal="left" vertical="center" wrapText="1"/>
      <protection hidden="1"/>
    </xf>
    <xf numFmtId="0" fontId="7" fillId="0" borderId="36" xfId="8" applyFont="1" applyBorder="1" applyAlignment="1" applyProtection="1">
      <alignment horizontal="left" vertical="center" wrapText="1"/>
      <protection hidden="1"/>
    </xf>
    <xf numFmtId="0" fontId="6" fillId="4" borderId="32" xfId="8" applyFont="1" applyFill="1" applyBorder="1" applyAlignment="1" applyProtection="1">
      <alignment horizontal="center" vertical="center" wrapText="1"/>
      <protection hidden="1"/>
    </xf>
    <xf numFmtId="0" fontId="4" fillId="4" borderId="0" xfId="8" applyFont="1" applyFill="1" applyAlignment="1" applyProtection="1">
      <alignment horizontal="center" vertical="center" wrapText="1"/>
      <protection hidden="1"/>
    </xf>
    <xf numFmtId="0" fontId="6" fillId="4" borderId="0" xfId="8" applyFont="1" applyFill="1" applyBorder="1" applyAlignment="1" applyProtection="1">
      <alignment horizontal="left" vertical="center" wrapText="1"/>
      <protection hidden="1"/>
    </xf>
    <xf numFmtId="0" fontId="51" fillId="13" borderId="0" xfId="8" applyFont="1" applyFill="1" applyBorder="1" applyAlignment="1" applyProtection="1">
      <alignment horizontal="left" vertical="center" wrapText="1"/>
      <protection hidden="1"/>
    </xf>
    <xf numFmtId="0" fontId="51" fillId="13" borderId="53" xfId="8" applyFont="1" applyFill="1" applyBorder="1" applyAlignment="1" applyProtection="1">
      <alignment horizontal="left" vertical="center" wrapText="1"/>
      <protection hidden="1"/>
    </xf>
    <xf numFmtId="0" fontId="51" fillId="4" borderId="0" xfId="8" applyFont="1" applyFill="1" applyBorder="1" applyAlignment="1" applyProtection="1">
      <alignment horizontal="left" vertical="center" wrapText="1"/>
      <protection hidden="1"/>
    </xf>
    <xf numFmtId="0" fontId="6" fillId="4" borderId="35" xfId="8" applyFont="1" applyFill="1" applyBorder="1" applyAlignment="1" applyProtection="1">
      <alignment horizontal="center" vertical="center" wrapText="1"/>
      <protection hidden="1"/>
    </xf>
    <xf numFmtId="0" fontId="6" fillId="0" borderId="0" xfId="8" applyFont="1" applyBorder="1" applyAlignment="1" applyProtection="1">
      <alignment horizontal="center" vertical="center" wrapText="1"/>
      <protection hidden="1"/>
    </xf>
    <xf numFmtId="0" fontId="7" fillId="0" borderId="0" xfId="8" applyFont="1" applyBorder="1" applyAlignment="1" applyProtection="1">
      <alignment horizontal="left" vertical="center" wrapText="1"/>
      <protection hidden="1"/>
    </xf>
    <xf numFmtId="0" fontId="7" fillId="4" borderId="0" xfId="8" applyFont="1" applyFill="1" applyBorder="1" applyAlignment="1" applyProtection="1">
      <alignment horizontal="left" vertical="center"/>
      <protection hidden="1"/>
    </xf>
    <xf numFmtId="0" fontId="0" fillId="19" borderId="0" xfId="8" applyFont="1" applyFill="1" applyAlignment="1" applyProtection="1">
      <alignment horizontal="left" vertical="center"/>
      <protection hidden="1"/>
    </xf>
    <xf numFmtId="168" fontId="7" fillId="5" borderId="1" xfId="7" applyNumberFormat="1" applyFont="1" applyFill="1" applyBorder="1" applyAlignment="1" applyProtection="1">
      <alignment horizontal="center" vertical="center"/>
      <protection locked="0"/>
    </xf>
    <xf numFmtId="0" fontId="6" fillId="4" borderId="63" xfId="8" applyFont="1" applyFill="1" applyBorder="1" applyAlignment="1" applyProtection="1">
      <alignment horizontal="center" vertical="top" wrapText="1"/>
      <protection hidden="1"/>
    </xf>
    <xf numFmtId="0" fontId="6" fillId="4" borderId="86" xfId="8" applyFont="1" applyFill="1" applyBorder="1" applyAlignment="1" applyProtection="1">
      <alignment horizontal="center" vertical="center"/>
      <protection hidden="1"/>
    </xf>
    <xf numFmtId="0" fontId="7" fillId="0" borderId="72" xfId="8" applyFont="1" applyBorder="1" applyAlignment="1" applyProtection="1">
      <alignment horizontal="left" vertical="center" wrapText="1"/>
      <protection hidden="1"/>
    </xf>
    <xf numFmtId="0" fontId="6" fillId="4" borderId="86" xfId="8" applyFont="1" applyFill="1" applyBorder="1" applyAlignment="1" applyProtection="1">
      <alignment horizontal="center"/>
      <protection hidden="1"/>
    </xf>
    <xf numFmtId="0" fontId="6" fillId="0" borderId="64" xfId="8" applyFont="1" applyBorder="1" applyAlignment="1" applyProtection="1">
      <alignment horizontal="left" wrapText="1"/>
      <protection hidden="1"/>
    </xf>
    <xf numFmtId="0" fontId="23" fillId="13" borderId="24" xfId="11" applyFont="1" applyFill="1" applyBorder="1" applyAlignment="1" applyProtection="1">
      <alignment vertical="center"/>
      <protection hidden="1"/>
    </xf>
    <xf numFmtId="0" fontId="7" fillId="6" borderId="20" xfId="8" applyFont="1" applyFill="1" applyBorder="1" applyAlignment="1" applyProtection="1">
      <alignment horizontal="center" vertical="center" wrapText="1"/>
      <protection locked="0"/>
    </xf>
    <xf numFmtId="0" fontId="0" fillId="4" borderId="72" xfId="8" applyFont="1" applyFill="1" applyBorder="1" applyProtection="1">
      <protection hidden="1"/>
    </xf>
    <xf numFmtId="169" fontId="7" fillId="5" borderId="1" xfId="7" applyNumberFormat="1" applyFont="1" applyFill="1" applyBorder="1" applyAlignment="1" applyProtection="1">
      <alignment horizontal="center" vertical="center"/>
      <protection locked="0"/>
    </xf>
    <xf numFmtId="0" fontId="7" fillId="6" borderId="30" xfId="8" applyFont="1" applyFill="1" applyBorder="1" applyAlignment="1" applyProtection="1">
      <alignment horizontal="center" vertical="center" wrapText="1"/>
      <protection locked="0"/>
    </xf>
    <xf numFmtId="0" fontId="7" fillId="4" borderId="0" xfId="9" applyFont="1" applyFill="1" applyBorder="1" applyAlignment="1" applyProtection="1">
      <alignment horizontal="left" vertical="center" wrapText="1"/>
      <protection hidden="1"/>
    </xf>
    <xf numFmtId="0" fontId="32" fillId="13" borderId="0" xfId="0" applyFont="1" applyFill="1" applyAlignment="1" applyProtection="1">
      <alignment vertical="center" wrapText="1"/>
      <protection hidden="1"/>
    </xf>
    <xf numFmtId="0" fontId="6" fillId="4" borderId="0" xfId="9" applyFont="1" applyFill="1" applyBorder="1" applyAlignment="1" applyProtection="1">
      <alignment vertical="center" wrapText="1"/>
      <protection hidden="1"/>
    </xf>
    <xf numFmtId="0" fontId="6" fillId="19" borderId="26" xfId="9" applyFont="1" applyFill="1" applyBorder="1" applyAlignment="1" applyProtection="1">
      <alignment horizontal="center" vertical="center"/>
      <protection hidden="1"/>
    </xf>
    <xf numFmtId="0" fontId="6" fillId="19" borderId="0" xfId="9" applyFont="1" applyFill="1" applyBorder="1" applyAlignment="1" applyProtection="1">
      <alignment horizontal="left" vertical="center" wrapText="1"/>
      <protection hidden="1"/>
    </xf>
    <xf numFmtId="0" fontId="6" fillId="19" borderId="0" xfId="9" applyFont="1" applyFill="1" applyBorder="1" applyAlignment="1" applyProtection="1">
      <alignment vertical="center" wrapText="1"/>
      <protection hidden="1"/>
    </xf>
    <xf numFmtId="0" fontId="0" fillId="13" borderId="0" xfId="0" applyFill="1" applyAlignment="1">
      <alignment vertical="center"/>
    </xf>
    <xf numFmtId="0" fontId="0" fillId="13" borderId="20" xfId="0" applyFill="1" applyBorder="1" applyAlignment="1">
      <alignment vertical="center"/>
    </xf>
    <xf numFmtId="0" fontId="0" fillId="13" borderId="47" xfId="0" applyFill="1" applyBorder="1" applyAlignment="1">
      <alignment vertical="center"/>
    </xf>
    <xf numFmtId="0" fontId="6" fillId="4" borderId="87" xfId="8" applyFont="1" applyFill="1" applyBorder="1" applyAlignment="1" applyProtection="1">
      <alignment horizontal="center" vertical="center"/>
      <protection hidden="1"/>
    </xf>
    <xf numFmtId="0" fontId="6" fillId="4" borderId="88" xfId="8" applyFont="1" applyFill="1" applyBorder="1" applyAlignment="1" applyProtection="1">
      <alignment vertical="center"/>
      <protection hidden="1"/>
    </xf>
    <xf numFmtId="169" fontId="7" fillId="5" borderId="1" xfId="8" applyNumberFormat="1" applyFont="1" applyFill="1" applyBorder="1" applyAlignment="1" applyProtection="1">
      <alignment horizontal="center" vertical="center" wrapText="1"/>
      <protection locked="0"/>
    </xf>
    <xf numFmtId="0" fontId="64" fillId="13" borderId="20" xfId="0" applyFont="1" applyFill="1" applyBorder="1" applyAlignment="1">
      <alignment horizontal="center" vertical="center" wrapText="1"/>
    </xf>
    <xf numFmtId="0" fontId="40" fillId="13" borderId="27" xfId="12" applyFill="1" applyBorder="1" applyAlignment="1">
      <alignment horizontal="center" vertical="center" wrapText="1"/>
    </xf>
    <xf numFmtId="0" fontId="4" fillId="13" borderId="20" xfId="0" applyFont="1" applyFill="1" applyBorder="1" applyAlignment="1">
      <alignment vertical="center"/>
    </xf>
    <xf numFmtId="0" fontId="4" fillId="13" borderId="44" xfId="0" applyFont="1" applyFill="1" applyBorder="1" applyAlignment="1">
      <alignment vertical="center"/>
    </xf>
    <xf numFmtId="0" fontId="7" fillId="6" borderId="31" xfId="8" applyFont="1" applyFill="1" applyBorder="1" applyAlignment="1" applyProtection="1">
      <alignment horizontal="left" vertical="center" wrapText="1"/>
      <protection locked="0"/>
    </xf>
    <xf numFmtId="0" fontId="4" fillId="13" borderId="25" xfId="0" applyFont="1" applyFill="1" applyBorder="1" applyAlignment="1">
      <alignment horizontal="center" wrapText="1"/>
    </xf>
    <xf numFmtId="0" fontId="40" fillId="13" borderId="29" xfId="12" applyFill="1" applyBorder="1" applyAlignment="1">
      <alignment horizontal="center" vertical="top" wrapText="1"/>
    </xf>
    <xf numFmtId="0" fontId="31" fillId="0" borderId="0" xfId="11" applyFont="1" applyAlignment="1" applyProtection="1">
      <alignment vertical="center"/>
      <protection hidden="1"/>
    </xf>
    <xf numFmtId="0" fontId="31" fillId="13" borderId="0" xfId="11" applyFont="1" applyFill="1" applyAlignment="1" applyProtection="1">
      <alignment vertical="center"/>
      <protection hidden="1"/>
    </xf>
    <xf numFmtId="0" fontId="31" fillId="9" borderId="0" xfId="11" applyFont="1" applyFill="1" applyAlignment="1" applyProtection="1">
      <alignment vertical="center"/>
      <protection hidden="1"/>
    </xf>
    <xf numFmtId="0" fontId="65" fillId="13" borderId="0" xfId="11" applyFont="1" applyFill="1" applyAlignment="1" applyProtection="1">
      <alignment horizontal="center" vertical="center"/>
      <protection hidden="1"/>
    </xf>
    <xf numFmtId="0" fontId="6" fillId="4" borderId="20" xfId="8" applyFont="1" applyFill="1" applyBorder="1" applyAlignment="1" applyProtection="1">
      <alignment vertical="center" wrapText="1"/>
      <protection hidden="1"/>
    </xf>
    <xf numFmtId="0" fontId="14" fillId="19" borderId="0" xfId="8" applyFont="1" applyFill="1" applyAlignment="1" applyProtection="1">
      <alignment horizontal="left" vertical="center" wrapText="1"/>
      <protection hidden="1"/>
    </xf>
    <xf numFmtId="0" fontId="14" fillId="19" borderId="0" xfId="8" applyFont="1" applyFill="1" applyAlignment="1" applyProtection="1">
      <alignment horizontal="left" vertical="top" wrapText="1"/>
      <protection hidden="1"/>
    </xf>
    <xf numFmtId="0" fontId="59" fillId="13" borderId="0" xfId="8" applyFont="1" applyFill="1" applyAlignment="1" applyProtection="1">
      <alignment horizontal="left" vertical="center"/>
      <protection hidden="1"/>
    </xf>
    <xf numFmtId="0" fontId="66" fillId="13" borderId="0" xfId="0" applyFont="1" applyFill="1" applyAlignment="1">
      <alignment vertical="center"/>
    </xf>
    <xf numFmtId="0" fontId="46" fillId="13" borderId="0" xfId="0" applyFont="1" applyFill="1" applyAlignment="1">
      <alignment vertical="center"/>
    </xf>
    <xf numFmtId="0" fontId="59" fillId="13" borderId="0" xfId="0" applyFont="1" applyFill="1" applyAlignment="1">
      <alignment vertical="center"/>
    </xf>
    <xf numFmtId="0" fontId="59" fillId="13" borderId="0" xfId="0" applyFont="1" applyFill="1" applyAlignment="1">
      <alignment horizontal="center" vertical="center"/>
    </xf>
    <xf numFmtId="0" fontId="46" fillId="13" borderId="0" xfId="0" applyFont="1" applyFill="1" applyAlignment="1">
      <alignment horizontal="center" vertical="center"/>
    </xf>
    <xf numFmtId="3" fontId="6" fillId="25" borderId="1" xfId="8" applyNumberFormat="1" applyFont="1" applyFill="1" applyBorder="1" applyAlignment="1" applyProtection="1">
      <alignment horizontal="center" vertical="center" wrapText="1"/>
      <protection hidden="1"/>
    </xf>
    <xf numFmtId="169" fontId="6" fillId="25" borderId="1" xfId="8" applyNumberFormat="1" applyFont="1" applyFill="1" applyBorder="1" applyAlignment="1" applyProtection="1">
      <alignment horizontal="center" vertical="center" wrapText="1"/>
      <protection hidden="1"/>
    </xf>
    <xf numFmtId="0" fontId="7" fillId="4" borderId="0" xfId="8" applyFont="1" applyFill="1" applyAlignment="1" applyProtection="1">
      <alignment horizontal="left" vertical="center" wrapText="1"/>
      <protection hidden="1"/>
    </xf>
    <xf numFmtId="0" fontId="7" fillId="4" borderId="0" xfId="8" applyFont="1" applyFill="1" applyAlignment="1" applyProtection="1">
      <alignment horizontal="left" vertical="center"/>
      <protection hidden="1"/>
    </xf>
    <xf numFmtId="0" fontId="21" fillId="8" borderId="0" xfId="11" applyFont="1" applyFill="1" applyAlignment="1" applyProtection="1">
      <alignment horizontal="center" vertical="center"/>
      <protection hidden="1"/>
    </xf>
    <xf numFmtId="0" fontId="17" fillId="9" borderId="0" xfId="11" applyFont="1" applyFill="1" applyAlignment="1" applyProtection="1">
      <alignment horizontal="center" vertical="center"/>
      <protection hidden="1"/>
    </xf>
    <xf numFmtId="0" fontId="27" fillId="13" borderId="20" xfId="11" applyFont="1" applyFill="1" applyBorder="1" applyAlignment="1" applyProtection="1">
      <alignment vertical="center"/>
      <protection hidden="1"/>
    </xf>
    <xf numFmtId="0" fontId="23" fillId="13" borderId="20" xfId="11" applyFont="1" applyFill="1" applyBorder="1" applyAlignment="1" applyProtection="1">
      <alignment vertical="center"/>
      <protection hidden="1"/>
    </xf>
    <xf numFmtId="0" fontId="26" fillId="9" borderId="19" xfId="11" applyFont="1" applyFill="1" applyBorder="1" applyAlignment="1" applyProtection="1">
      <alignment horizontal="center" vertical="center"/>
      <protection hidden="1"/>
    </xf>
    <xf numFmtId="0" fontId="25" fillId="13" borderId="20" xfId="11" applyFont="1" applyFill="1" applyBorder="1" applyAlignment="1" applyProtection="1">
      <alignment vertical="center"/>
      <protection hidden="1"/>
    </xf>
    <xf numFmtId="0" fontId="22" fillId="13" borderId="20" xfId="11" applyFont="1" applyFill="1" applyBorder="1" applyAlignment="1" applyProtection="1">
      <alignment vertical="center"/>
      <protection hidden="1"/>
    </xf>
    <xf numFmtId="0" fontId="29" fillId="13" borderId="20" xfId="11" applyFont="1" applyFill="1" applyBorder="1" applyAlignment="1" applyProtection="1">
      <alignment vertical="center"/>
      <protection hidden="1"/>
    </xf>
    <xf numFmtId="0" fontId="17" fillId="9" borderId="0" xfId="0" applyFont="1" applyFill="1" applyAlignment="1" applyProtection="1">
      <alignment horizontal="center" vertical="center" wrapText="1"/>
      <protection hidden="1"/>
    </xf>
    <xf numFmtId="0" fontId="7" fillId="0" borderId="8" xfId="8" applyFont="1" applyBorder="1" applyAlignment="1" applyProtection="1">
      <alignment horizontal="left" vertical="center" wrapText="1"/>
      <protection hidden="1"/>
    </xf>
    <xf numFmtId="0" fontId="7" fillId="0" borderId="36" xfId="8" applyFont="1" applyBorder="1" applyAlignment="1" applyProtection="1">
      <alignment horizontal="left" vertical="center" wrapText="1"/>
      <protection hidden="1"/>
    </xf>
    <xf numFmtId="0" fontId="6" fillId="0" borderId="8" xfId="8" applyFont="1" applyBorder="1" applyAlignment="1" applyProtection="1">
      <alignment horizontal="left" vertical="center" wrapText="1"/>
      <protection hidden="1"/>
    </xf>
    <xf numFmtId="0" fontId="6" fillId="0" borderId="36" xfId="8" applyFont="1" applyBorder="1" applyAlignment="1" applyProtection="1">
      <alignment horizontal="left" vertical="center" wrapText="1"/>
      <protection hidden="1"/>
    </xf>
    <xf numFmtId="0" fontId="6" fillId="4" borderId="32" xfId="8" applyFont="1" applyFill="1" applyBorder="1" applyAlignment="1" applyProtection="1">
      <alignment horizontal="center" vertical="center" wrapText="1"/>
      <protection hidden="1"/>
    </xf>
    <xf numFmtId="0" fontId="6" fillId="4" borderId="41" xfId="8" applyFont="1" applyFill="1" applyBorder="1" applyAlignment="1" applyProtection="1">
      <alignment horizontal="center" vertical="center" wrapText="1"/>
      <protection hidden="1"/>
    </xf>
    <xf numFmtId="0" fontId="6" fillId="4" borderId="40" xfId="8" applyFont="1" applyFill="1" applyBorder="1" applyAlignment="1" applyProtection="1">
      <alignment horizontal="left" vertical="center" wrapText="1"/>
      <protection hidden="1"/>
    </xf>
    <xf numFmtId="0" fontId="6" fillId="4" borderId="34" xfId="8" applyFont="1" applyFill="1" applyBorder="1" applyAlignment="1" applyProtection="1">
      <alignment horizontal="left" vertical="center" wrapText="1"/>
      <protection hidden="1"/>
    </xf>
    <xf numFmtId="0" fontId="6" fillId="4" borderId="5" xfId="8" applyFont="1" applyFill="1" applyBorder="1" applyAlignment="1" applyProtection="1">
      <alignment horizontal="left" vertical="center" wrapText="1"/>
      <protection hidden="1"/>
    </xf>
    <xf numFmtId="0" fontId="6" fillId="4" borderId="42" xfId="8" applyFont="1" applyFill="1" applyBorder="1" applyAlignment="1" applyProtection="1">
      <alignment horizontal="left" vertical="center" wrapText="1"/>
      <protection hidden="1"/>
    </xf>
    <xf numFmtId="0" fontId="41" fillId="0" borderId="8" xfId="8" applyFont="1" applyBorder="1" applyAlignment="1" applyProtection="1">
      <alignment horizontal="justify" vertical="center" wrapText="1"/>
      <protection hidden="1"/>
    </xf>
    <xf numFmtId="0" fontId="41" fillId="0" borderId="36" xfId="8" applyFont="1" applyBorder="1" applyAlignment="1" applyProtection="1">
      <alignment horizontal="justify" vertical="center" wrapText="1"/>
      <protection hidden="1"/>
    </xf>
    <xf numFmtId="0" fontId="41" fillId="0" borderId="0" xfId="8" applyFont="1" applyBorder="1" applyAlignment="1" applyProtection="1">
      <alignment horizontal="justify" vertical="center" wrapText="1"/>
      <protection hidden="1"/>
    </xf>
    <xf numFmtId="0" fontId="41" fillId="0" borderId="8" xfId="8" applyFont="1" applyBorder="1" applyAlignment="1" applyProtection="1">
      <alignment horizontal="left" vertical="center" wrapText="1"/>
      <protection hidden="1"/>
    </xf>
    <xf numFmtId="0" fontId="41" fillId="0" borderId="36" xfId="8" applyFont="1" applyBorder="1" applyAlignment="1" applyProtection="1">
      <alignment horizontal="left" vertical="center" wrapText="1"/>
      <protection hidden="1"/>
    </xf>
    <xf numFmtId="0" fontId="6" fillId="0" borderId="0" xfId="8" applyFont="1" applyBorder="1" applyAlignment="1" applyProtection="1">
      <alignment horizontal="left" vertical="center" wrapText="1"/>
      <protection hidden="1"/>
    </xf>
    <xf numFmtId="0" fontId="41" fillId="0" borderId="0" xfId="8" applyFont="1" applyBorder="1" applyAlignment="1" applyProtection="1">
      <alignment horizontal="left" vertical="center" wrapText="1"/>
      <protection hidden="1"/>
    </xf>
    <xf numFmtId="0" fontId="6" fillId="0" borderId="40" xfId="8" applyFont="1" applyBorder="1" applyAlignment="1" applyProtection="1">
      <alignment horizontal="left" vertical="center" wrapText="1"/>
      <protection hidden="1"/>
    </xf>
    <xf numFmtId="0" fontId="6" fillId="0" borderId="34" xfId="8" applyFont="1" applyBorder="1" applyAlignment="1" applyProtection="1">
      <alignment horizontal="left" vertical="center" wrapText="1"/>
      <protection hidden="1"/>
    </xf>
    <xf numFmtId="0" fontId="6" fillId="0" borderId="5" xfId="8" applyFont="1" applyBorder="1" applyAlignment="1" applyProtection="1">
      <alignment horizontal="left" vertical="center" wrapText="1"/>
      <protection hidden="1"/>
    </xf>
    <xf numFmtId="0" fontId="6" fillId="0" borderId="42" xfId="8" applyFont="1" applyBorder="1" applyAlignment="1" applyProtection="1">
      <alignment horizontal="left" vertical="center" wrapText="1"/>
      <protection hidden="1"/>
    </xf>
    <xf numFmtId="0" fontId="6" fillId="4" borderId="32" xfId="8" applyFont="1" applyFill="1" applyBorder="1" applyAlignment="1" applyProtection="1">
      <alignment horizontal="center" vertical="center"/>
      <protection hidden="1"/>
    </xf>
    <xf numFmtId="0" fontId="6" fillId="4" borderId="35" xfId="8" applyFont="1" applyFill="1" applyBorder="1" applyAlignment="1" applyProtection="1">
      <alignment horizontal="center" vertical="center"/>
      <protection hidden="1"/>
    </xf>
    <xf numFmtId="0" fontId="6" fillId="0" borderId="33" xfId="8" applyFont="1" applyBorder="1" applyAlignment="1" applyProtection="1">
      <alignment horizontal="left" vertical="center" wrapText="1"/>
      <protection hidden="1"/>
    </xf>
    <xf numFmtId="0" fontId="18" fillId="10" borderId="0" xfId="8" applyFont="1" applyFill="1" applyAlignment="1" applyProtection="1">
      <alignment horizontal="center" vertical="center"/>
      <protection hidden="1"/>
    </xf>
    <xf numFmtId="0" fontId="12" fillId="0" borderId="2" xfId="8" applyFont="1" applyBorder="1" applyAlignment="1" applyProtection="1">
      <alignment horizontal="left" vertical="center" wrapText="1"/>
      <protection hidden="1"/>
    </xf>
    <xf numFmtId="168"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left" vertical="center"/>
      <protection locked="0"/>
    </xf>
    <xf numFmtId="3" fontId="0" fillId="5" borderId="1" xfId="0" applyNumberFormat="1"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0" fontId="4" fillId="4" borderId="0" xfId="8" applyFont="1" applyFill="1" applyAlignment="1" applyProtection="1">
      <alignment horizontal="center" vertical="center" wrapText="1"/>
      <protection hidden="1"/>
    </xf>
    <xf numFmtId="0" fontId="6" fillId="0" borderId="0" xfId="8" applyFont="1" applyAlignment="1" applyProtection="1">
      <alignment horizontal="center" vertical="center" wrapText="1"/>
      <protection hidden="1"/>
    </xf>
    <xf numFmtId="0" fontId="49" fillId="0" borderId="1" xfId="8" applyFont="1" applyBorder="1" applyAlignment="1" applyProtection="1">
      <alignment horizontal="center" vertical="center" wrapText="1"/>
      <protection hidden="1"/>
    </xf>
    <xf numFmtId="0" fontId="14" fillId="4" borderId="1" xfId="8" applyFont="1" applyFill="1" applyBorder="1" applyAlignment="1" applyProtection="1">
      <alignment horizontal="left" vertical="center" wrapText="1"/>
      <protection hidden="1"/>
    </xf>
    <xf numFmtId="0" fontId="14" fillId="4" borderId="1" xfId="8" applyFont="1" applyFill="1" applyBorder="1" applyAlignment="1" applyProtection="1">
      <alignment vertical="center" wrapText="1"/>
      <protection hidden="1"/>
    </xf>
    <xf numFmtId="0" fontId="0" fillId="4" borderId="0" xfId="0" applyFill="1" applyAlignment="1" applyProtection="1">
      <alignment vertical="center"/>
      <protection hidden="1"/>
    </xf>
    <xf numFmtId="0" fontId="12" fillId="4" borderId="0" xfId="8" applyFont="1" applyFill="1" applyBorder="1" applyAlignment="1" applyProtection="1">
      <alignment horizontal="left" vertical="center"/>
      <protection hidden="1"/>
    </xf>
    <xf numFmtId="0" fontId="6" fillId="4" borderId="15" xfId="8" applyFont="1" applyFill="1" applyBorder="1" applyAlignment="1" applyProtection="1">
      <alignment horizontal="center" vertical="center" wrapText="1"/>
      <protection hidden="1"/>
    </xf>
    <xf numFmtId="0" fontId="6" fillId="4" borderId="12" xfId="8" applyFont="1" applyFill="1" applyBorder="1" applyAlignment="1" applyProtection="1">
      <alignment horizontal="center" vertical="center" wrapText="1"/>
      <protection hidden="1"/>
    </xf>
    <xf numFmtId="0" fontId="6" fillId="4" borderId="24" xfId="8" applyFont="1" applyFill="1" applyBorder="1" applyAlignment="1" applyProtection="1">
      <alignment horizontal="left" vertical="center" wrapText="1"/>
      <protection hidden="1"/>
    </xf>
    <xf numFmtId="0" fontId="6" fillId="4" borderId="0" xfId="8" applyFont="1" applyFill="1" applyBorder="1" applyAlignment="1" applyProtection="1">
      <alignment horizontal="left" vertical="center" wrapText="1"/>
      <protection hidden="1"/>
    </xf>
    <xf numFmtId="0" fontId="6" fillId="13" borderId="47" xfId="8" applyFont="1" applyFill="1" applyBorder="1" applyAlignment="1" applyProtection="1">
      <alignment horizontal="left" vertical="center" wrapText="1"/>
      <protection hidden="1"/>
    </xf>
    <xf numFmtId="0" fontId="6" fillId="19" borderId="0" xfId="8" applyFont="1" applyFill="1" applyBorder="1" applyAlignment="1" applyProtection="1">
      <alignment horizontal="left" vertical="center" wrapText="1"/>
      <protection hidden="1"/>
    </xf>
    <xf numFmtId="0" fontId="6" fillId="19" borderId="36" xfId="8" applyFont="1" applyFill="1" applyBorder="1" applyAlignment="1" applyProtection="1">
      <alignment horizontal="left" vertical="center" wrapText="1"/>
      <protection hidden="1"/>
    </xf>
    <xf numFmtId="0" fontId="6" fillId="0" borderId="0" xfId="8" applyFont="1" applyBorder="1" applyAlignment="1" applyProtection="1">
      <alignment horizontal="center" vertical="center" wrapText="1"/>
      <protection hidden="1"/>
    </xf>
    <xf numFmtId="0" fontId="4" fillId="4" borderId="0" xfId="8" applyFont="1" applyFill="1" applyBorder="1" applyAlignment="1" applyProtection="1">
      <alignment horizontal="center" vertical="center" wrapText="1"/>
      <protection hidden="1"/>
    </xf>
    <xf numFmtId="0" fontId="6" fillId="13" borderId="0" xfId="8" applyFont="1" applyFill="1" applyBorder="1" applyAlignment="1" applyProtection="1">
      <alignment horizontal="left" vertical="center" wrapText="1"/>
      <protection hidden="1"/>
    </xf>
    <xf numFmtId="0" fontId="6" fillId="13" borderId="36" xfId="8" applyFont="1" applyFill="1" applyBorder="1" applyAlignment="1" applyProtection="1">
      <alignment horizontal="left" vertical="center" wrapText="1"/>
      <protection hidden="1"/>
    </xf>
    <xf numFmtId="0" fontId="6" fillId="19" borderId="38" xfId="8" applyFont="1" applyFill="1" applyBorder="1" applyAlignment="1" applyProtection="1">
      <alignment horizontal="left" vertical="center" wrapText="1"/>
      <protection hidden="1"/>
    </xf>
    <xf numFmtId="0" fontId="6" fillId="19" borderId="58" xfId="8" applyFont="1" applyFill="1" applyBorder="1" applyAlignment="1" applyProtection="1">
      <alignment horizontal="left" vertical="center" wrapText="1"/>
      <protection hidden="1"/>
    </xf>
    <xf numFmtId="0" fontId="6" fillId="4" borderId="33" xfId="8" applyFont="1" applyFill="1" applyBorder="1" applyAlignment="1" applyProtection="1">
      <alignment horizontal="left" vertical="center" wrapText="1"/>
      <protection hidden="1"/>
    </xf>
    <xf numFmtId="0" fontId="6" fillId="4" borderId="36" xfId="8" applyFont="1" applyFill="1" applyBorder="1" applyAlignment="1" applyProtection="1">
      <alignment horizontal="left" vertical="center" wrapText="1"/>
      <protection hidden="1"/>
    </xf>
    <xf numFmtId="3" fontId="7" fillId="5" borderId="43" xfId="7" applyNumberFormat="1" applyFont="1" applyFill="1" applyBorder="1" applyAlignment="1" applyProtection="1">
      <alignment horizontal="center" vertical="center"/>
      <protection locked="0"/>
    </xf>
    <xf numFmtId="3" fontId="7" fillId="5" borderId="21" xfId="7" applyNumberFormat="1" applyFont="1" applyFill="1" applyBorder="1" applyAlignment="1" applyProtection="1">
      <alignment horizontal="center" vertical="center"/>
      <protection locked="0"/>
    </xf>
    <xf numFmtId="3" fontId="7" fillId="5" borderId="44" xfId="7" applyNumberFormat="1" applyFont="1" applyFill="1" applyBorder="1" applyAlignment="1" applyProtection="1">
      <alignment horizontal="center" vertical="center"/>
      <protection locked="0"/>
    </xf>
    <xf numFmtId="168" fontId="7" fillId="5" borderId="43" xfId="7" applyNumberFormat="1" applyFont="1" applyFill="1" applyBorder="1" applyAlignment="1" applyProtection="1">
      <alignment horizontal="center" vertical="center"/>
      <protection locked="0"/>
    </xf>
    <xf numFmtId="168" fontId="7" fillId="5" borderId="21" xfId="7" applyNumberFormat="1" applyFont="1" applyFill="1" applyBorder="1" applyAlignment="1" applyProtection="1">
      <alignment horizontal="center" vertical="center"/>
      <protection locked="0"/>
    </xf>
    <xf numFmtId="168" fontId="7" fillId="5" borderId="44" xfId="7" applyNumberFormat="1" applyFont="1" applyFill="1" applyBorder="1" applyAlignment="1" applyProtection="1">
      <alignment horizontal="center" vertical="center"/>
      <protection locked="0"/>
    </xf>
    <xf numFmtId="0" fontId="7" fillId="0" borderId="0" xfId="8" applyFont="1" applyBorder="1" applyAlignment="1" applyProtection="1">
      <alignment horizontal="left" vertical="center" wrapText="1"/>
      <protection hidden="1"/>
    </xf>
    <xf numFmtId="0" fontId="6" fillId="4" borderId="35" xfId="8" applyFont="1" applyFill="1" applyBorder="1" applyAlignment="1" applyProtection="1">
      <alignment horizontal="center" vertical="center" wrapText="1"/>
      <protection hidden="1"/>
    </xf>
    <xf numFmtId="0" fontId="12" fillId="22" borderId="0" xfId="8" applyFont="1" applyFill="1" applyBorder="1" applyAlignment="1" applyProtection="1">
      <alignment horizontal="left" vertical="center" wrapText="1"/>
      <protection hidden="1"/>
    </xf>
    <xf numFmtId="0" fontId="12" fillId="22" borderId="36" xfId="8" applyFont="1" applyFill="1" applyBorder="1" applyAlignment="1" applyProtection="1">
      <alignment horizontal="left" vertical="center" wrapText="1"/>
      <protection hidden="1"/>
    </xf>
    <xf numFmtId="0" fontId="18" fillId="10" borderId="0" xfId="8" applyFont="1" applyFill="1" applyAlignment="1" applyProtection="1">
      <alignment horizontal="center" vertical="center" wrapText="1"/>
      <protection hidden="1"/>
    </xf>
    <xf numFmtId="0" fontId="6" fillId="13" borderId="53" xfId="8" applyFont="1" applyFill="1" applyBorder="1" applyAlignment="1" applyProtection="1">
      <alignment horizontal="left" vertical="center" wrapText="1"/>
      <protection hidden="1"/>
    </xf>
    <xf numFmtId="0" fontId="51" fillId="13" borderId="0" xfId="8" applyFont="1" applyFill="1" applyBorder="1" applyAlignment="1" applyProtection="1">
      <alignment horizontal="left" vertical="center" wrapText="1"/>
      <protection hidden="1"/>
    </xf>
    <xf numFmtId="0" fontId="51" fillId="13" borderId="53" xfId="8" applyFont="1" applyFill="1" applyBorder="1" applyAlignment="1" applyProtection="1">
      <alignment horizontal="left" vertical="center" wrapText="1"/>
      <protection hidden="1"/>
    </xf>
    <xf numFmtId="0" fontId="51" fillId="4" borderId="0" xfId="8" applyFont="1" applyFill="1" applyBorder="1" applyAlignment="1" applyProtection="1">
      <alignment horizontal="left" vertical="center" wrapText="1"/>
      <protection hidden="1"/>
    </xf>
    <xf numFmtId="0" fontId="6" fillId="4" borderId="49" xfId="8" applyFont="1" applyFill="1" applyBorder="1" applyAlignment="1" applyProtection="1">
      <alignment horizontal="center" vertical="center" wrapText="1"/>
      <protection hidden="1"/>
    </xf>
    <xf numFmtId="0" fontId="6" fillId="4" borderId="52" xfId="8" applyFont="1" applyFill="1" applyBorder="1" applyAlignment="1" applyProtection="1">
      <alignment horizontal="center" vertical="center" wrapText="1"/>
      <protection hidden="1"/>
    </xf>
    <xf numFmtId="0" fontId="6" fillId="4" borderId="50" xfId="8" applyFont="1" applyFill="1" applyBorder="1" applyAlignment="1" applyProtection="1">
      <alignment horizontal="left" vertical="center" wrapText="1"/>
      <protection hidden="1"/>
    </xf>
    <xf numFmtId="0" fontId="6" fillId="4" borderId="51" xfId="8" applyFont="1" applyFill="1" applyBorder="1" applyAlignment="1" applyProtection="1">
      <alignment horizontal="left" vertical="center" wrapText="1"/>
      <protection hidden="1"/>
    </xf>
    <xf numFmtId="0" fontId="6" fillId="4" borderId="53" xfId="8" applyFont="1" applyFill="1" applyBorder="1" applyAlignment="1" applyProtection="1">
      <alignment horizontal="left" vertical="center" wrapText="1"/>
      <protection hidden="1"/>
    </xf>
    <xf numFmtId="0" fontId="6" fillId="0" borderId="53" xfId="8" applyFont="1" applyBorder="1" applyAlignment="1" applyProtection="1">
      <alignment horizontal="left" vertical="center" wrapText="1"/>
      <protection hidden="1"/>
    </xf>
    <xf numFmtId="0" fontId="41" fillId="4" borderId="0" xfId="8" applyFont="1" applyFill="1" applyBorder="1" applyAlignment="1" applyProtection="1">
      <alignment horizontal="left" vertical="center" wrapText="1"/>
      <protection hidden="1"/>
    </xf>
    <xf numFmtId="0" fontId="41" fillId="4" borderId="53" xfId="8" applyFont="1" applyFill="1" applyBorder="1" applyAlignment="1" applyProtection="1">
      <alignment horizontal="left" vertical="center" wrapText="1"/>
      <protection hidden="1"/>
    </xf>
    <xf numFmtId="0" fontId="7" fillId="13" borderId="0" xfId="8" applyFont="1" applyFill="1" applyBorder="1" applyAlignment="1" applyProtection="1">
      <alignment horizontal="left" vertical="center" wrapText="1"/>
      <protection hidden="1"/>
    </xf>
    <xf numFmtId="0" fontId="7" fillId="13" borderId="36" xfId="8" applyFont="1" applyFill="1" applyBorder="1" applyAlignment="1" applyProtection="1">
      <alignment horizontal="left" vertical="center" wrapText="1"/>
      <protection hidden="1"/>
    </xf>
    <xf numFmtId="0" fontId="6" fillId="19" borderId="2" xfId="8" applyFont="1" applyFill="1" applyBorder="1" applyAlignment="1" applyProtection="1">
      <alignment horizontal="left" vertical="center" wrapText="1"/>
      <protection hidden="1"/>
    </xf>
    <xf numFmtId="0" fontId="7" fillId="6" borderId="30" xfId="8" applyFont="1" applyFill="1" applyBorder="1" applyAlignment="1" applyProtection="1">
      <alignment horizontal="center" vertical="center" wrapText="1"/>
      <protection locked="0"/>
    </xf>
    <xf numFmtId="0" fontId="7" fillId="6" borderId="31" xfId="8" applyFont="1" applyFill="1" applyBorder="1" applyAlignment="1" applyProtection="1">
      <alignment horizontal="center" vertical="center" wrapText="1"/>
      <protection locked="0"/>
    </xf>
    <xf numFmtId="0" fontId="40" fillId="19" borderId="0" xfId="12" applyFill="1" applyBorder="1" applyAlignment="1" applyProtection="1">
      <alignment horizontal="left" vertical="center" wrapText="1"/>
      <protection hidden="1"/>
    </xf>
    <xf numFmtId="0" fontId="40" fillId="19" borderId="36" xfId="12" applyFill="1" applyBorder="1" applyAlignment="1" applyProtection="1">
      <alignment horizontal="left" vertical="center" wrapText="1"/>
      <protection hidden="1"/>
    </xf>
    <xf numFmtId="0" fontId="13" fillId="4" borderId="0" xfId="8" applyFont="1" applyFill="1" applyAlignment="1" applyProtection="1">
      <alignment horizontal="left" vertical="center" wrapText="1"/>
      <protection hidden="1"/>
    </xf>
    <xf numFmtId="3" fontId="7" fillId="5" borderId="43" xfId="8" applyNumberFormat="1" applyFont="1" applyFill="1" applyBorder="1" applyAlignment="1" applyProtection="1">
      <alignment horizontal="center" vertical="center"/>
      <protection locked="0"/>
    </xf>
    <xf numFmtId="3" fontId="7" fillId="5" borderId="44" xfId="8" applyNumberFormat="1" applyFont="1" applyFill="1" applyBorder="1" applyAlignment="1" applyProtection="1">
      <alignment horizontal="center" vertical="center"/>
      <protection locked="0"/>
    </xf>
    <xf numFmtId="0" fontId="40" fillId="13" borderId="0" xfId="12" applyFill="1" applyBorder="1" applyAlignment="1" applyProtection="1">
      <alignment horizontal="left" vertical="center" wrapText="1"/>
      <protection hidden="1"/>
    </xf>
    <xf numFmtId="0" fontId="40" fillId="13" borderId="0" xfId="12" applyFill="1" applyBorder="1" applyAlignment="1" applyProtection="1">
      <alignment horizontal="left" vertical="center"/>
      <protection hidden="1"/>
    </xf>
    <xf numFmtId="3" fontId="7" fillId="5" borderId="43" xfId="8" applyNumberFormat="1" applyFont="1" applyFill="1" applyBorder="1" applyAlignment="1" applyProtection="1">
      <alignment horizontal="center" vertical="center" wrapText="1"/>
      <protection locked="0"/>
    </xf>
    <xf numFmtId="3" fontId="7" fillId="5" borderId="44" xfId="8" applyNumberFormat="1" applyFont="1" applyFill="1" applyBorder="1" applyAlignment="1" applyProtection="1">
      <alignment horizontal="center" vertical="center" wrapText="1"/>
      <protection locked="0"/>
    </xf>
    <xf numFmtId="0" fontId="4" fillId="4" borderId="0" xfId="8" applyFont="1" applyFill="1" applyAlignment="1" applyProtection="1">
      <alignment horizontal="center" vertical="center"/>
      <protection hidden="1"/>
    </xf>
    <xf numFmtId="0" fontId="6" fillId="4" borderId="0" xfId="9" applyFont="1" applyFill="1" applyAlignment="1" applyProtection="1">
      <alignment horizontal="center" vertical="center"/>
      <protection hidden="1"/>
    </xf>
    <xf numFmtId="0" fontId="7" fillId="4" borderId="6" xfId="9" applyFont="1" applyFill="1" applyBorder="1" applyAlignment="1" applyProtection="1">
      <alignment horizontal="left" vertical="center" wrapText="1"/>
      <protection hidden="1"/>
    </xf>
    <xf numFmtId="0" fontId="13" fillId="0" borderId="0" xfId="8" applyFont="1" applyBorder="1" applyAlignment="1" applyProtection="1">
      <alignment horizontal="left" vertical="top" wrapText="1"/>
      <protection hidden="1"/>
    </xf>
    <xf numFmtId="0" fontId="7" fillId="19" borderId="0" xfId="9" applyFont="1" applyFill="1" applyBorder="1" applyAlignment="1" applyProtection="1">
      <alignment horizontal="left" vertical="center"/>
      <protection hidden="1"/>
    </xf>
    <xf numFmtId="0" fontId="7" fillId="19" borderId="0" xfId="9" applyFont="1" applyFill="1" applyBorder="1" applyAlignment="1" applyProtection="1">
      <alignment horizontal="left" vertical="center" wrapText="1"/>
      <protection hidden="1"/>
    </xf>
    <xf numFmtId="9" fontId="23" fillId="20" borderId="20" xfId="13" applyFont="1" applyFill="1" applyBorder="1" applyAlignment="1" applyProtection="1">
      <alignment horizontal="center" vertical="center"/>
      <protection hidden="1"/>
    </xf>
    <xf numFmtId="0" fontId="6" fillId="19" borderId="0" xfId="9" applyFont="1" applyFill="1" applyBorder="1" applyAlignment="1" applyProtection="1">
      <alignment horizontal="left" vertical="center" wrapText="1"/>
      <protection hidden="1"/>
    </xf>
    <xf numFmtId="0" fontId="7" fillId="4" borderId="8" xfId="8" applyFont="1" applyFill="1" applyBorder="1" applyAlignment="1" applyProtection="1">
      <alignment horizontal="left" vertical="center" wrapText="1"/>
      <protection hidden="1"/>
    </xf>
    <xf numFmtId="0" fontId="7" fillId="4" borderId="36" xfId="8" applyFont="1" applyFill="1" applyBorder="1" applyAlignment="1" applyProtection="1">
      <alignment horizontal="left" vertical="center" wrapText="1"/>
      <protection hidden="1"/>
    </xf>
    <xf numFmtId="0" fontId="18" fillId="10" borderId="0" xfId="8" applyFont="1" applyFill="1" applyBorder="1" applyAlignment="1" applyProtection="1">
      <alignment horizontal="center" vertical="center" wrapText="1"/>
      <protection hidden="1"/>
    </xf>
    <xf numFmtId="0" fontId="0" fillId="4" borderId="0" xfId="0" applyFill="1" applyProtection="1">
      <protection hidden="1"/>
    </xf>
    <xf numFmtId="0" fontId="13" fillId="19" borderId="0" xfId="8" applyFont="1" applyFill="1" applyAlignment="1" applyProtection="1">
      <alignment horizontal="left" vertical="top" wrapText="1"/>
      <protection hidden="1"/>
    </xf>
    <xf numFmtId="0" fontId="6" fillId="4" borderId="4" xfId="8" applyFont="1" applyFill="1" applyBorder="1" applyAlignment="1" applyProtection="1">
      <alignment horizontal="center" vertical="center" wrapText="1"/>
      <protection hidden="1"/>
    </xf>
    <xf numFmtId="0" fontId="6" fillId="4" borderId="11" xfId="8" applyFont="1" applyFill="1" applyBorder="1" applyAlignment="1" applyProtection="1">
      <alignment horizontal="left" vertical="center" wrapText="1"/>
      <protection hidden="1"/>
    </xf>
    <xf numFmtId="0" fontId="0" fillId="4" borderId="11" xfId="0" applyFill="1" applyBorder="1" applyProtection="1">
      <protection hidden="1"/>
    </xf>
    <xf numFmtId="0" fontId="7" fillId="4" borderId="0" xfId="8" applyFont="1" applyFill="1" applyBorder="1" applyAlignment="1" applyProtection="1">
      <alignment horizontal="left" vertical="center"/>
      <protection hidden="1"/>
    </xf>
    <xf numFmtId="0" fontId="6" fillId="23" borderId="61" xfId="8" applyFont="1" applyFill="1" applyBorder="1" applyAlignment="1" applyProtection="1">
      <alignment horizontal="left" vertical="center" wrapText="1"/>
      <protection hidden="1"/>
    </xf>
    <xf numFmtId="0" fontId="6" fillId="23" borderId="68" xfId="8" applyFont="1" applyFill="1" applyBorder="1" applyAlignment="1" applyProtection="1">
      <alignment horizontal="left" vertical="center" wrapText="1"/>
      <protection hidden="1"/>
    </xf>
    <xf numFmtId="0" fontId="6" fillId="13" borderId="74" xfId="8" applyFont="1" applyFill="1" applyBorder="1" applyAlignment="1" applyProtection="1">
      <alignment horizontal="left" vertical="center" wrapText="1"/>
      <protection hidden="1"/>
    </xf>
    <xf numFmtId="0" fontId="6" fillId="13" borderId="73" xfId="8" applyFont="1" applyFill="1" applyBorder="1" applyAlignment="1" applyProtection="1">
      <alignment horizontal="left" vertical="center" wrapText="1"/>
      <protection hidden="1"/>
    </xf>
    <xf numFmtId="0" fontId="6" fillId="0" borderId="74" xfId="8" applyFont="1" applyBorder="1" applyAlignment="1" applyProtection="1">
      <alignment horizontal="left" vertical="center" wrapText="1"/>
      <protection hidden="1"/>
    </xf>
    <xf numFmtId="0" fontId="6" fillId="0" borderId="73" xfId="8" applyFont="1" applyBorder="1" applyAlignment="1" applyProtection="1">
      <alignment horizontal="left" vertical="center" wrapText="1"/>
      <protection hidden="1"/>
    </xf>
    <xf numFmtId="0" fontId="6" fillId="0" borderId="80" xfId="8" applyFont="1" applyBorder="1" applyAlignment="1" applyProtection="1">
      <alignment horizontal="left" vertical="center" wrapText="1"/>
      <protection hidden="1"/>
    </xf>
    <xf numFmtId="0" fontId="6" fillId="0" borderId="76" xfId="8" applyFont="1" applyBorder="1" applyAlignment="1" applyProtection="1">
      <alignment horizontal="left" wrapText="1"/>
      <protection hidden="1"/>
    </xf>
    <xf numFmtId="0" fontId="6" fillId="0" borderId="77" xfId="8" applyFont="1" applyBorder="1" applyAlignment="1" applyProtection="1">
      <alignment horizontal="left" wrapText="1"/>
      <protection hidden="1"/>
    </xf>
    <xf numFmtId="0" fontId="13" fillId="0" borderId="76" xfId="8" applyFont="1" applyBorder="1" applyAlignment="1" applyProtection="1">
      <alignment horizontal="left" vertical="center" wrapText="1"/>
      <protection hidden="1"/>
    </xf>
    <xf numFmtId="0" fontId="13" fillId="0" borderId="77" xfId="8" applyFont="1" applyBorder="1" applyAlignment="1" applyProtection="1">
      <alignment horizontal="left" vertical="center" wrapText="1"/>
      <protection hidden="1"/>
    </xf>
    <xf numFmtId="0" fontId="6" fillId="0" borderId="61" xfId="8" applyFont="1" applyBorder="1" applyAlignment="1" applyProtection="1">
      <alignment horizontal="left" vertical="center" wrapText="1"/>
      <protection hidden="1"/>
    </xf>
    <xf numFmtId="0" fontId="6" fillId="0" borderId="68" xfId="8" applyFont="1" applyBorder="1" applyAlignment="1" applyProtection="1">
      <alignment horizontal="left" vertical="center" wrapText="1"/>
      <protection hidden="1"/>
    </xf>
    <xf numFmtId="0" fontId="6" fillId="24" borderId="74" xfId="8" applyFont="1" applyFill="1" applyBorder="1" applyAlignment="1" applyProtection="1">
      <alignment horizontal="left" vertical="center" wrapText="1"/>
      <protection hidden="1"/>
    </xf>
    <xf numFmtId="0" fontId="6" fillId="24" borderId="73" xfId="8" applyFont="1" applyFill="1" applyBorder="1" applyAlignment="1" applyProtection="1">
      <alignment horizontal="left" vertical="center" wrapText="1"/>
      <protection hidden="1"/>
    </xf>
    <xf numFmtId="0" fontId="7" fillId="13" borderId="47" xfId="8" applyFont="1" applyFill="1" applyBorder="1" applyAlignment="1" applyProtection="1">
      <alignment horizontal="left" wrapText="1"/>
      <protection hidden="1"/>
    </xf>
    <xf numFmtId="0" fontId="7" fillId="13" borderId="85" xfId="8" applyFont="1" applyFill="1" applyBorder="1" applyAlignment="1" applyProtection="1">
      <alignment horizontal="left" wrapText="1"/>
      <protection hidden="1"/>
    </xf>
    <xf numFmtId="0" fontId="6" fillId="24" borderId="0" xfId="8" applyFont="1" applyFill="1" applyBorder="1" applyAlignment="1" applyProtection="1">
      <alignment horizontal="left" vertical="center" wrapText="1"/>
      <protection hidden="1"/>
    </xf>
    <xf numFmtId="0" fontId="6" fillId="24" borderId="80" xfId="8" applyFont="1" applyFill="1" applyBorder="1" applyAlignment="1" applyProtection="1">
      <alignment horizontal="left" vertical="center" wrapText="1"/>
      <protection hidden="1"/>
    </xf>
    <xf numFmtId="0" fontId="13" fillId="24" borderId="76" xfId="8" applyFont="1" applyFill="1" applyBorder="1" applyAlignment="1" applyProtection="1">
      <alignment horizontal="left" vertical="center" wrapText="1"/>
      <protection hidden="1"/>
    </xf>
    <xf numFmtId="0" fontId="13" fillId="24" borderId="77" xfId="8" applyFont="1" applyFill="1" applyBorder="1" applyAlignment="1" applyProtection="1">
      <alignment horizontal="left" vertical="center" wrapText="1"/>
      <protection hidden="1"/>
    </xf>
    <xf numFmtId="0" fontId="6" fillId="24" borderId="61" xfId="8" applyFont="1" applyFill="1" applyBorder="1" applyAlignment="1" applyProtection="1">
      <alignment horizontal="left" vertical="center" wrapText="1"/>
      <protection hidden="1"/>
    </xf>
    <xf numFmtId="0" fontId="6" fillId="24" borderId="68" xfId="8" applyFont="1" applyFill="1" applyBorder="1" applyAlignment="1" applyProtection="1">
      <alignment horizontal="left" vertical="center" wrapText="1"/>
      <protection hidden="1"/>
    </xf>
    <xf numFmtId="0" fontId="6" fillId="0" borderId="76" xfId="8" applyFont="1" applyBorder="1" applyAlignment="1" applyProtection="1">
      <alignment horizontal="left" vertical="center" wrapText="1"/>
      <protection hidden="1"/>
    </xf>
    <xf numFmtId="0" fontId="6" fillId="0" borderId="77" xfId="8" applyFont="1" applyBorder="1" applyAlignment="1" applyProtection="1">
      <alignment horizontal="left" vertical="center" wrapText="1"/>
      <protection hidden="1"/>
    </xf>
    <xf numFmtId="0" fontId="57" fillId="21" borderId="0" xfId="8" applyFont="1" applyFill="1" applyAlignment="1" applyProtection="1">
      <alignment horizontal="center" vertical="center" wrapText="1"/>
      <protection hidden="1"/>
    </xf>
    <xf numFmtId="0" fontId="46" fillId="13" borderId="84" xfId="0" applyFont="1" applyFill="1" applyBorder="1" applyAlignment="1" applyProtection="1">
      <alignment horizontal="center"/>
      <protection hidden="1"/>
    </xf>
    <xf numFmtId="0" fontId="0" fillId="13" borderId="43" xfId="8" applyFont="1" applyFill="1" applyBorder="1" applyAlignment="1" applyProtection="1">
      <alignment horizontal="left" vertical="center" wrapText="1"/>
      <protection hidden="1"/>
    </xf>
    <xf numFmtId="0" fontId="3" fillId="13" borderId="44" xfId="8" applyFont="1" applyFill="1" applyBorder="1" applyAlignment="1" applyProtection="1">
      <alignment horizontal="left" vertical="center" wrapText="1"/>
      <protection hidden="1"/>
    </xf>
    <xf numFmtId="0" fontId="0" fillId="19" borderId="0" xfId="8" applyFont="1" applyFill="1" applyAlignment="1" applyProtection="1">
      <alignment horizontal="left" vertical="center"/>
      <protection hidden="1"/>
    </xf>
    <xf numFmtId="0" fontId="61" fillId="19" borderId="0" xfId="8" applyFont="1" applyFill="1" applyAlignment="1" applyProtection="1">
      <alignment horizontal="left" vertical="center"/>
      <protection hidden="1"/>
    </xf>
    <xf numFmtId="0" fontId="0" fillId="13" borderId="0" xfId="0" applyFill="1" applyAlignment="1">
      <alignment horizontal="left" vertical="center"/>
    </xf>
    <xf numFmtId="0" fontId="7" fillId="5" borderId="43" xfId="8" applyNumberFormat="1" applyFont="1" applyFill="1" applyBorder="1" applyAlignment="1" applyProtection="1">
      <alignment horizontal="left" vertical="center" wrapText="1"/>
      <protection locked="0"/>
    </xf>
    <xf numFmtId="0" fontId="7" fillId="5" borderId="44" xfId="8" applyNumberFormat="1" applyFont="1" applyFill="1" applyBorder="1" applyAlignment="1" applyProtection="1">
      <alignment horizontal="left" vertical="center" wrapText="1"/>
      <protection locked="0"/>
    </xf>
    <xf numFmtId="0" fontId="63" fillId="13" borderId="0" xfId="0" applyFont="1" applyFill="1" applyAlignment="1">
      <alignment horizontal="left" vertical="center"/>
    </xf>
    <xf numFmtId="0" fontId="4" fillId="13" borderId="89" xfId="0" applyFont="1" applyFill="1" applyBorder="1" applyAlignment="1">
      <alignment horizontal="center" vertical="center"/>
    </xf>
    <xf numFmtId="0" fontId="4" fillId="13" borderId="90" xfId="0" applyFont="1" applyFill="1" applyBorder="1" applyAlignment="1">
      <alignment horizontal="center" vertical="center"/>
    </xf>
    <xf numFmtId="0" fontId="4" fillId="13" borderId="91" xfId="0" applyFont="1" applyFill="1" applyBorder="1" applyAlignment="1">
      <alignment horizontal="center" vertical="center"/>
    </xf>
    <xf numFmtId="0" fontId="22" fillId="13" borderId="0" xfId="0" applyFont="1" applyFill="1" applyAlignment="1" applyProtection="1">
      <alignment horizontal="center" vertical="center" wrapText="1"/>
      <protection hidden="1"/>
    </xf>
    <xf numFmtId="0" fontId="67" fillId="13" borderId="0" xfId="12" applyFont="1" applyFill="1" applyAlignment="1">
      <alignment horizontal="left" vertical="center"/>
    </xf>
    <xf numFmtId="0" fontId="67" fillId="0" borderId="0" xfId="12" applyFont="1" applyAlignment="1">
      <alignment horizontal="left" vertical="center"/>
    </xf>
    <xf numFmtId="0" fontId="64" fillId="13" borderId="25" xfId="0" applyFont="1" applyFill="1" applyBorder="1" applyAlignment="1">
      <alignment horizontal="center" vertical="top" wrapText="1"/>
    </xf>
    <xf numFmtId="0" fontId="64" fillId="13" borderId="27" xfId="0" applyFont="1" applyFill="1" applyBorder="1" applyAlignment="1">
      <alignment horizontal="center" vertical="top" wrapText="1"/>
    </xf>
    <xf numFmtId="0" fontId="64" fillId="13" borderId="29" xfId="0" applyFont="1" applyFill="1" applyBorder="1" applyAlignment="1">
      <alignment horizontal="center" vertical="top" wrapText="1"/>
    </xf>
    <xf numFmtId="0" fontId="64" fillId="13" borderId="89" xfId="0" applyFont="1" applyFill="1" applyBorder="1" applyAlignment="1">
      <alignment horizontal="center" vertical="top" wrapText="1"/>
    </xf>
    <xf numFmtId="0" fontId="64" fillId="13" borderId="90" xfId="0" applyFont="1" applyFill="1" applyBorder="1" applyAlignment="1">
      <alignment horizontal="center" vertical="top" wrapText="1"/>
    </xf>
    <xf numFmtId="0" fontId="64" fillId="13" borderId="91" xfId="0" applyFont="1" applyFill="1" applyBorder="1" applyAlignment="1">
      <alignment horizontal="center" vertical="top" wrapText="1"/>
    </xf>
    <xf numFmtId="0" fontId="16" fillId="11" borderId="0" xfId="8" applyFont="1" applyFill="1" applyBorder="1" applyAlignment="1" applyProtection="1">
      <alignment horizontal="center"/>
      <protection hidden="1"/>
    </xf>
  </cellXfs>
  <cellStyles count="14">
    <cellStyle name="cf1" xfId="1" xr:uid="{00000000-0005-0000-0000-000000000000}"/>
    <cellStyle name="cf2" xfId="2" xr:uid="{00000000-0005-0000-0000-000001000000}"/>
    <cellStyle name="cf3" xfId="3" xr:uid="{00000000-0005-0000-0000-000002000000}"/>
    <cellStyle name="cf4" xfId="4" xr:uid="{00000000-0005-0000-0000-000003000000}"/>
    <cellStyle name="cf5" xfId="5" xr:uid="{00000000-0005-0000-0000-000004000000}"/>
    <cellStyle name="cf6" xfId="6" xr:uid="{00000000-0005-0000-0000-000005000000}"/>
    <cellStyle name="Comma 2" xfId="7" xr:uid="{00000000-0005-0000-0000-000006000000}"/>
    <cellStyle name="Hyperlink" xfId="12" builtinId="8"/>
    <cellStyle name="Normal" xfId="0" builtinId="0" customBuiltin="1"/>
    <cellStyle name="Normal 2" xfId="8" xr:uid="{00000000-0005-0000-0000-000009000000}"/>
    <cellStyle name="Normal 3" xfId="11" xr:uid="{00000000-0005-0000-0000-00000A000000}"/>
    <cellStyle name="Normal 7" xfId="9" xr:uid="{00000000-0005-0000-0000-00000B000000}"/>
    <cellStyle name="Percent" xfId="13" builtinId="5"/>
    <cellStyle name="Percent 2" xfId="10" xr:uid="{00000000-0005-0000-0000-00000D000000}"/>
  </cellStyles>
  <dxfs count="100">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i val="0"/>
        <color auto="1"/>
      </font>
      <fill>
        <patternFill>
          <bgColor rgb="FFFF0000"/>
        </patternFill>
      </fill>
    </dxf>
    <dxf>
      <font>
        <b/>
        <i val="0"/>
        <color theme="0"/>
      </font>
      <fill>
        <patternFill>
          <bgColor rgb="FF0099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b/>
        <color rgb="FF000000"/>
      </font>
      <fill>
        <patternFill patternType="solid">
          <fgColor rgb="FFFF4B4B"/>
          <bgColor rgb="FFFF4B4B"/>
        </patternFill>
      </fill>
    </dxf>
    <dxf>
      <font>
        <color auto="1"/>
      </font>
      <fill>
        <patternFill patternType="solid">
          <fgColor rgb="FF009900"/>
          <bgColor rgb="FF0099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b/>
        <color rgb="FF000000"/>
      </font>
      <fill>
        <patternFill patternType="solid">
          <fgColor rgb="FFFF4B4B"/>
          <bgColor rgb="FFFF4B4B"/>
        </patternFill>
      </fill>
    </dxf>
    <dxf>
      <font>
        <color auto="1"/>
      </font>
      <fill>
        <patternFill patternType="solid">
          <fgColor rgb="FF009900"/>
          <bgColor rgb="FF009900"/>
        </patternFill>
      </fill>
    </dxf>
    <dxf>
      <fill>
        <patternFill>
          <bgColor rgb="FFFF0000"/>
        </patternFill>
      </fill>
    </dxf>
    <dxf>
      <fill>
        <patternFill>
          <bgColor rgb="FF00B050"/>
        </patternFill>
      </fill>
    </dxf>
    <dxf>
      <font>
        <b/>
        <color rgb="FF000000"/>
      </font>
      <fill>
        <patternFill patternType="solid">
          <fgColor rgb="FFFF4B4B"/>
          <bgColor rgb="FFFF4B4B"/>
        </patternFill>
      </fill>
    </dxf>
    <dxf>
      <font>
        <color auto="1"/>
      </font>
      <fill>
        <patternFill patternType="solid">
          <fgColor rgb="FF009900"/>
          <bgColor rgb="FF0099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www.ecb.int/stats/exchange/eurofxref/html/index.en.html#downloads"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422275</xdr:colOff>
      <xdr:row>0</xdr:row>
      <xdr:rowOff>38100</xdr:rowOff>
    </xdr:from>
    <xdr:to>
      <xdr:col>13</xdr:col>
      <xdr:colOff>590550</xdr:colOff>
      <xdr:row>4</xdr:row>
      <xdr:rowOff>141817</xdr:rowOff>
    </xdr:to>
    <xdr:pic>
      <xdr:nvPicPr>
        <xdr:cNvPr id="3" name="Picture 15">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94550" y="38100"/>
          <a:ext cx="1997075" cy="989542"/>
        </a:xfrm>
        <a:prstGeom prst="rect">
          <a:avLst/>
        </a:prstGeom>
        <a:noFill/>
      </xdr:spPr>
    </xdr:pic>
    <xdr:clientData/>
  </xdr:twoCellAnchor>
  <xdr:twoCellAnchor>
    <xdr:from>
      <xdr:col>0</xdr:col>
      <xdr:colOff>15875</xdr:colOff>
      <xdr:row>34</xdr:row>
      <xdr:rowOff>21165</xdr:rowOff>
    </xdr:from>
    <xdr:to>
      <xdr:col>13</xdr:col>
      <xdr:colOff>561975</xdr:colOff>
      <xdr:row>64</xdr:row>
      <xdr:rowOff>142875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875" y="6669615"/>
          <a:ext cx="9147175" cy="5836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a:solidFill>
                <a:schemeClr val="dk1"/>
              </a:solidFill>
              <a:effectLst/>
              <a:latin typeface="+mn-lt"/>
              <a:ea typeface="+mn-ea"/>
              <a:cs typeface="+mn-cs"/>
            </a:rPr>
            <a:t>Please complete all </a:t>
          </a:r>
          <a:r>
            <a:rPr lang="en-US" sz="1200" b="0" i="0" baseline="0">
              <a:solidFill>
                <a:schemeClr val="dk1"/>
              </a:solidFill>
              <a:effectLst/>
              <a:latin typeface="+mn-lt"/>
              <a:ea typeface="+mn-ea"/>
              <a:cs typeface="+mn-cs"/>
            </a:rPr>
            <a:t>green</a:t>
          </a:r>
          <a:r>
            <a:rPr lang="en-US" sz="1200" b="0" i="0">
              <a:solidFill>
                <a:schemeClr val="dk1"/>
              </a:solidFill>
              <a:effectLst/>
              <a:latin typeface="+mn-lt"/>
              <a:ea typeface="+mn-ea"/>
              <a:cs typeface="+mn-cs"/>
            </a:rPr>
            <a:t> cells.</a:t>
          </a:r>
          <a:r>
            <a:rPr lang="en-US" sz="1200">
              <a:solidFill>
                <a:schemeClr val="dk1"/>
              </a:solidFill>
              <a:effectLst/>
              <a:latin typeface="+mn-lt"/>
              <a:ea typeface="+mn-ea"/>
              <a:cs typeface="+mn-cs"/>
            </a:rPr>
            <a:t>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 </a:t>
          </a:r>
          <a:r>
            <a:rPr lang="en-US" sz="1200" b="0" i="0">
              <a:solidFill>
                <a:schemeClr val="dk1"/>
              </a:solidFill>
              <a:effectLst/>
              <a:latin typeface="+mn-lt"/>
              <a:ea typeface="+mn-ea"/>
              <a:cs typeface="+mn-cs"/>
            </a:rPr>
            <a:t>If the question is not applicable, please insert:</a:t>
          </a:r>
          <a:endParaRPr lang="el-GR" sz="1200">
            <a:effectLst/>
            <a:latin typeface="+mn-lt"/>
          </a:endParaRPr>
        </a:p>
        <a:p>
          <a:r>
            <a:rPr lang="en-US" sz="1200">
              <a:solidFill>
                <a:schemeClr val="dk1"/>
              </a:solidFill>
              <a:effectLst/>
              <a:latin typeface="+mn-lt"/>
              <a:ea typeface="+mn-ea"/>
              <a:cs typeface="+mn-cs"/>
            </a:rPr>
            <a:t> </a:t>
          </a:r>
          <a:r>
            <a:rPr lang="en-US" sz="1200" b="0" i="0">
              <a:solidFill>
                <a:schemeClr val="dk1"/>
              </a:solidFill>
              <a:effectLst/>
              <a:latin typeface="+mn-lt"/>
              <a:ea typeface="+mn-ea"/>
              <a:cs typeface="+mn-cs"/>
            </a:rPr>
            <a:t>■ "N/A" - where a text response is required (without the quotation marks '' ''), or</a:t>
          </a:r>
          <a:r>
            <a:rPr lang="en-US" sz="1200">
              <a:solidFill>
                <a:schemeClr val="dk1"/>
              </a:solidFill>
              <a:effectLst/>
              <a:latin typeface="+mn-lt"/>
              <a:ea typeface="+mn-ea"/>
              <a:cs typeface="+mn-cs"/>
            </a:rPr>
            <a:t> </a:t>
          </a:r>
        </a:p>
        <a:p>
          <a:endParaRPr lang="en-US" sz="12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0" i="0">
              <a:solidFill>
                <a:schemeClr val="dk1"/>
              </a:solidFill>
              <a:effectLst/>
              <a:latin typeface="+mn-lt"/>
              <a:ea typeface="+mn-ea"/>
              <a:cs typeface="+mn-cs"/>
            </a:rPr>
            <a:t>If the answer</a:t>
          </a:r>
          <a:r>
            <a:rPr lang="en-US" sz="1200" b="0" i="0" baseline="0">
              <a:solidFill>
                <a:schemeClr val="dk1"/>
              </a:solidFill>
              <a:effectLst/>
              <a:latin typeface="+mn-lt"/>
              <a:ea typeface="+mn-ea"/>
              <a:cs typeface="+mn-cs"/>
            </a:rPr>
            <a:t> </a:t>
          </a:r>
          <a:r>
            <a:rPr lang="en-US" sz="1200">
              <a:solidFill>
                <a:schemeClr val="dk1"/>
              </a:solidFill>
              <a:effectLst/>
              <a:latin typeface="+mn-lt"/>
              <a:ea typeface="+mn-ea"/>
              <a:cs typeface="+mn-cs"/>
            </a:rPr>
            <a:t>is zero</a:t>
          </a:r>
          <a:r>
            <a:rPr lang="en-US" sz="1200" baseline="0">
              <a:solidFill>
                <a:schemeClr val="dk1"/>
              </a:solidFill>
              <a:effectLst/>
              <a:latin typeface="+mn-lt"/>
              <a:ea typeface="+mn-ea"/>
              <a:cs typeface="+mn-cs"/>
            </a:rPr>
            <a:t>, please insert: </a:t>
          </a:r>
          <a:endParaRPr lang="el-GR" sz="1200">
            <a:effectLst/>
            <a:latin typeface="+mn-lt"/>
          </a:endParaRPr>
        </a:p>
        <a:p>
          <a:r>
            <a:rPr lang="en-US" sz="1200" b="0" i="0">
              <a:solidFill>
                <a:schemeClr val="dk1"/>
              </a:solidFill>
              <a:effectLst/>
              <a:latin typeface="+mn-lt"/>
              <a:ea typeface="+mn-ea"/>
              <a:cs typeface="+mn-cs"/>
            </a:rPr>
            <a:t>■ "0" - where a numerical response is required (without the quotation marks '' '').</a:t>
          </a:r>
        </a:p>
        <a:p>
          <a:endParaRPr lang="en-US" sz="1200" b="1" i="0">
            <a:solidFill>
              <a:schemeClr val="dk1"/>
            </a:solidFill>
            <a:effectLst/>
            <a:latin typeface="+mn-lt"/>
            <a:ea typeface="+mn-ea"/>
            <a:cs typeface="+mn-cs"/>
          </a:endParaRPr>
        </a:p>
        <a:p>
          <a:r>
            <a:rPr lang="en-US" sz="1400" b="1" i="0">
              <a:solidFill>
                <a:schemeClr val="dk1"/>
              </a:solidFill>
              <a:effectLst/>
              <a:latin typeface="+mn-lt"/>
              <a:ea typeface="+mn-ea"/>
              <a:cs typeface="+mn-cs"/>
            </a:rPr>
            <a:t>Do not leave any green cells blank</a:t>
          </a:r>
          <a:r>
            <a:rPr lang="en-US" sz="1400">
              <a:solidFill>
                <a:schemeClr val="dk1"/>
              </a:solidFill>
              <a:effectLst/>
              <a:latin typeface="+mn-lt"/>
              <a:ea typeface="+mn-ea"/>
              <a:cs typeface="+mn-cs"/>
            </a:rPr>
            <a:t>.</a:t>
          </a:r>
        </a:p>
        <a:p>
          <a:endParaRPr lang="en-US" sz="140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r>
            <a:rPr lang="en-US" sz="1200" b="1" i="0">
              <a:solidFill>
                <a:schemeClr val="dk1"/>
              </a:solidFill>
              <a:effectLst/>
              <a:latin typeface="+mn-lt"/>
              <a:ea typeface="+mn-ea"/>
              <a:cs typeface="+mn-cs"/>
            </a:rPr>
            <a:t>Amounts should be reported to the nearest round up Euro.  </a:t>
          </a:r>
          <a:endParaRPr lang="el-GR" sz="1200" b="1" i="0">
            <a:solidFill>
              <a:schemeClr val="dk1"/>
            </a:solidFill>
            <a:effectLst/>
            <a:latin typeface="+mn-lt"/>
            <a:ea typeface="+mn-ea"/>
            <a:cs typeface="+mn-cs"/>
          </a:endParaRPr>
        </a:p>
        <a:p>
          <a:r>
            <a:rPr lang="en-US" sz="1200" b="0" i="0">
              <a:solidFill>
                <a:schemeClr val="dk1"/>
              </a:solidFill>
              <a:latin typeface="+mn-lt"/>
              <a:ea typeface="+mn-ea"/>
              <a:cs typeface="+mn-cs"/>
            </a:rPr>
            <a:t>For example, for five thousands please insert 5.000. If you have a number of 2.121.516,25</a:t>
          </a:r>
          <a:r>
            <a:rPr lang="en-US" sz="1200" b="0" i="0" baseline="0">
              <a:solidFill>
                <a:schemeClr val="dk1"/>
              </a:solidFill>
              <a:latin typeface="+mn-lt"/>
              <a:ea typeface="+mn-ea"/>
              <a:cs typeface="+mn-cs"/>
            </a:rPr>
            <a:t> then you should report 2.121.516.</a:t>
          </a:r>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r>
            <a:rPr lang="en-US" sz="1200" b="1" i="0">
              <a:solidFill>
                <a:schemeClr val="dk1"/>
              </a:solidFill>
              <a:effectLst/>
              <a:latin typeface="+mn-lt"/>
              <a:ea typeface="+mn-ea"/>
              <a:cs typeface="+mn-cs"/>
            </a:rPr>
            <a:t>Before submission, it must be ensured that the Summary Result in the tab "Validation</a:t>
          </a:r>
          <a:r>
            <a:rPr lang="en-US" sz="1200" b="1" i="0" baseline="0">
              <a:solidFill>
                <a:schemeClr val="dk1"/>
              </a:solidFill>
              <a:effectLst/>
              <a:latin typeface="+mn-lt"/>
              <a:ea typeface="+mn-ea"/>
              <a:cs typeface="+mn-cs"/>
            </a:rPr>
            <a:t> Tests</a:t>
          </a:r>
          <a:r>
            <a:rPr lang="en-US" sz="1200" b="1" i="0">
              <a:solidFill>
                <a:schemeClr val="dk1"/>
              </a:solidFill>
              <a:effectLst/>
              <a:latin typeface="+mn-lt"/>
              <a:ea typeface="+mn-ea"/>
              <a:cs typeface="+mn-cs"/>
            </a:rPr>
            <a:t>" indicates                         . </a:t>
          </a:r>
        </a:p>
        <a:p>
          <a:r>
            <a:rPr lang="en-US" sz="1200" b="0" i="0">
              <a:solidFill>
                <a:schemeClr val="dk1"/>
              </a:solidFill>
              <a:effectLst/>
              <a:latin typeface="+mn-lt"/>
              <a:ea typeface="+mn-ea"/>
              <a:cs typeface="+mn-cs"/>
            </a:rPr>
            <a:t>This ensures that all control checks in the aforesaid tab indicate </a:t>
          </a:r>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 Kindly note, that an explanation for each control test is provided.</a:t>
          </a:r>
        </a:p>
        <a:p>
          <a:endParaRPr lang="en-US" sz="1200" b="0" i="0">
            <a:solidFill>
              <a:schemeClr val="dk1"/>
            </a:solidFill>
            <a:effectLst/>
            <a:latin typeface="+mn-lt"/>
            <a:ea typeface="+mn-ea"/>
            <a:cs typeface="+mn-cs"/>
          </a:endParaRPr>
        </a:p>
        <a:p>
          <a:r>
            <a:rPr lang="en-US" sz="1200" b="1" i="0">
              <a:solidFill>
                <a:schemeClr val="dk1"/>
              </a:solidFill>
              <a:effectLst/>
              <a:latin typeface="+mn-lt"/>
              <a:ea typeface="+mn-ea"/>
              <a:cs typeface="+mn-cs"/>
            </a:rPr>
            <a:t>Reference date (Section A, cell D16) is the date as at the end of the reporting period </a:t>
          </a:r>
          <a:r>
            <a:rPr lang="en-US" sz="1200" b="0" i="0">
              <a:solidFill>
                <a:schemeClr val="dk1"/>
              </a:solidFill>
              <a:effectLst/>
              <a:latin typeface="+mn-lt"/>
              <a:ea typeface="+mn-ea"/>
              <a:cs typeface="+mn-cs"/>
            </a:rPr>
            <a:t>e.g. if the reporting period is 01/01/2023-31/12/2023, the reference date is 31/12/2023.</a:t>
          </a:r>
          <a:r>
            <a:rPr lang="en-US" sz="1200">
              <a:solidFill>
                <a:schemeClr val="dk1"/>
              </a:solidFill>
              <a:effectLst/>
              <a:latin typeface="+mn-lt"/>
              <a:ea typeface="+mn-ea"/>
              <a:cs typeface="+mn-cs"/>
            </a:rPr>
            <a:t> </a:t>
          </a:r>
        </a:p>
        <a:p>
          <a:endParaRPr lang="en-US" sz="1200" b="1" i="0">
            <a:solidFill>
              <a:schemeClr val="dk1"/>
            </a:solidFill>
            <a:effectLst/>
            <a:latin typeface="+mn-lt"/>
            <a:ea typeface="+mn-ea"/>
            <a:cs typeface="+mn-cs"/>
          </a:endParaRPr>
        </a:p>
        <a:p>
          <a:r>
            <a:rPr lang="en-US" sz="1200" b="1" i="0">
              <a:solidFill>
                <a:schemeClr val="dk1"/>
              </a:solidFill>
              <a:effectLst/>
              <a:latin typeface="+mn-lt"/>
              <a:ea typeface="+mn-ea"/>
              <a:cs typeface="+mn-cs"/>
            </a:rPr>
            <a:t>The Excel® must be of 2007 version and onwards.  </a:t>
          </a:r>
        </a:p>
        <a:p>
          <a:endParaRPr lang="en-US" sz="1200" b="1" i="0">
            <a:solidFill>
              <a:schemeClr val="dk1"/>
            </a:solidFill>
            <a:effectLst/>
            <a:latin typeface="+mn-lt"/>
            <a:ea typeface="+mn-ea"/>
            <a:cs typeface="+mn-cs"/>
          </a:endParaRPr>
        </a:p>
        <a:p>
          <a:r>
            <a:rPr lang="en-US" sz="1200" b="1" i="0">
              <a:solidFill>
                <a:schemeClr val="dk1"/>
              </a:solidFill>
              <a:effectLst/>
              <a:latin typeface="+mn-lt"/>
              <a:ea typeface="+mn-ea"/>
              <a:cs typeface="+mn-cs"/>
            </a:rPr>
            <a:t>Please make sure that the Formulas -&gt;</a:t>
          </a:r>
          <a:r>
            <a:rPr lang="en-US" sz="1200" b="1" i="0" baseline="0">
              <a:solidFill>
                <a:schemeClr val="dk1"/>
              </a:solidFill>
              <a:effectLst/>
              <a:latin typeface="+mn-lt"/>
              <a:ea typeface="+mn-ea"/>
              <a:cs typeface="+mn-cs"/>
            </a:rPr>
            <a:t> Calculation Options tab is set to the Automatic option.</a:t>
          </a:r>
        </a:p>
        <a:p>
          <a:endParaRPr lang="en-US" sz="1200" b="1">
            <a:latin typeface="+mn-lt"/>
          </a:endParaRPr>
        </a:p>
        <a:p>
          <a:r>
            <a:rPr lang="en-US" sz="1200" b="1" baseline="0">
              <a:latin typeface="+mn-lt"/>
            </a:rPr>
            <a:t>In the Region &amp; language settings of your computer, please select a Country within the European Union. </a:t>
          </a:r>
          <a:endParaRPr lang="el-GR" sz="1200" b="1">
            <a:latin typeface="+mn-lt"/>
          </a:endParaRPr>
        </a:p>
      </xdr:txBody>
    </xdr:sp>
    <xdr:clientData/>
  </xdr:twoCellAnchor>
  <xdr:twoCellAnchor>
    <xdr:from>
      <xdr:col>0</xdr:col>
      <xdr:colOff>0</xdr:colOff>
      <xdr:row>5</xdr:row>
      <xdr:rowOff>233891</xdr:rowOff>
    </xdr:from>
    <xdr:to>
      <xdr:col>13</xdr:col>
      <xdr:colOff>561974</xdr:colOff>
      <xdr:row>27</xdr:row>
      <xdr:rowOff>190499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1310216"/>
          <a:ext cx="9163049" cy="41952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i="1"/>
        </a:p>
        <a:p>
          <a:r>
            <a:rPr lang="en-US" sz="1200" i="1"/>
            <a:t>All Administrative</a:t>
          </a:r>
          <a:r>
            <a:rPr lang="en-US" sz="1200" i="1" baseline="0"/>
            <a:t> Services Providers</a:t>
          </a:r>
          <a:r>
            <a:rPr lang="en-US" sz="1200" i="1"/>
            <a:t> are required to complete this questionnaire</a:t>
          </a:r>
          <a:r>
            <a:rPr lang="en-US" sz="1200" i="1" baseline="0"/>
            <a:t> </a:t>
          </a:r>
          <a:r>
            <a:rPr lang="en-US" sz="1200" b="1" i="1">
              <a:solidFill>
                <a:sysClr val="windowText" lastClr="000000"/>
              </a:solidFill>
            </a:rPr>
            <a:t>(Form RBSF</a:t>
          </a:r>
          <a:r>
            <a:rPr lang="en-US" sz="1200" b="1" i="1" baseline="0">
              <a:solidFill>
                <a:sysClr val="windowText" lastClr="000000"/>
              </a:solidFill>
            </a:rPr>
            <a:t>-ASP</a:t>
          </a:r>
          <a:r>
            <a:rPr lang="el-GR" sz="1200" b="1" i="1"/>
            <a:t>)</a:t>
          </a:r>
          <a:r>
            <a:rPr lang="en-US" sz="1200" i="1"/>
            <a:t>.</a:t>
          </a:r>
          <a:r>
            <a:rPr lang="en-US" sz="1200" i="1" baseline="0"/>
            <a:t> </a:t>
          </a:r>
          <a:r>
            <a:rPr lang="en-US" sz="1200" i="1"/>
            <a:t>This information will be used for CySEC's on-going monitoring and analysis.</a:t>
          </a:r>
        </a:p>
        <a:p>
          <a:endParaRPr lang="en-US" sz="1200" i="1"/>
        </a:p>
        <a:p>
          <a:r>
            <a:rPr lang="en-US" sz="1200"/>
            <a:t>Below are some general instructions you should take into consideration for the completion</a:t>
          </a:r>
          <a:r>
            <a:rPr lang="en-US" sz="1200" baseline="0"/>
            <a:t> </a:t>
          </a:r>
          <a:r>
            <a:rPr lang="en-US" sz="1200"/>
            <a:t>of this</a:t>
          </a:r>
          <a:r>
            <a:rPr lang="en-US" sz="1200" baseline="0"/>
            <a:t> </a:t>
          </a:r>
          <a:r>
            <a:rPr lang="en-US" sz="1200"/>
            <a:t>workbook.</a:t>
          </a:r>
        </a:p>
        <a:p>
          <a:endParaRPr lang="en-US" sz="1200"/>
        </a:p>
        <a:p>
          <a:r>
            <a:rPr lang="en-US" sz="1200"/>
            <a:t>You are kindly requested to complete the following sections of this workbook. Each section refers to certain information</a:t>
          </a:r>
          <a:r>
            <a:rPr lang="el-GR" sz="1200"/>
            <a:t> </a:t>
          </a:r>
          <a:r>
            <a:rPr lang="en-US" sz="1200"/>
            <a:t>on different areas, as follows:</a:t>
          </a:r>
        </a:p>
        <a:p>
          <a:endParaRPr lang="en-US" sz="12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mn-lt"/>
              <a:ea typeface="+mn-ea"/>
              <a:cs typeface="+mn-cs"/>
            </a:rPr>
            <a:t>1. </a:t>
          </a:r>
          <a:r>
            <a:rPr lang="en-US" sz="1200" b="1">
              <a:solidFill>
                <a:sysClr val="windowText" lastClr="000000"/>
              </a:solidFill>
              <a:effectLst/>
              <a:latin typeface="+mn-lt"/>
              <a:ea typeface="+mn-ea"/>
              <a:cs typeface="+mn-cs"/>
            </a:rPr>
            <a:t>Section A</a:t>
          </a:r>
          <a:r>
            <a:rPr lang="en-US" sz="1200">
              <a:solidFill>
                <a:sysClr val="windowText" lastClr="000000"/>
              </a:solidFill>
              <a:effectLst/>
              <a:latin typeface="+mn-lt"/>
              <a:ea typeface="+mn-ea"/>
              <a:cs typeface="+mn-cs"/>
            </a:rPr>
            <a:t>: </a:t>
          </a:r>
          <a:r>
            <a:rPr lang="en-US" sz="1200" baseline="0">
              <a:solidFill>
                <a:sysClr val="windowText" lastClr="000000"/>
              </a:solidFill>
              <a:effectLst/>
              <a:latin typeface="+mn-lt"/>
              <a:ea typeface="+mn-ea"/>
              <a:cs typeface="+mn-cs"/>
            </a:rPr>
            <a:t>General Information</a:t>
          </a:r>
          <a:endParaRPr lang="el-GR" sz="1200">
            <a:solidFill>
              <a:sysClr val="windowText" lastClr="000000"/>
            </a:solidFill>
            <a:effectLst/>
          </a:endParaRPr>
        </a:p>
        <a:p>
          <a:r>
            <a:rPr lang="en-US" sz="1200">
              <a:solidFill>
                <a:sysClr val="windowText" lastClr="000000"/>
              </a:solidFill>
              <a:effectLst/>
              <a:latin typeface="+mn-lt"/>
              <a:ea typeface="+mn-ea"/>
              <a:cs typeface="+mn-cs"/>
            </a:rPr>
            <a:t>2. </a:t>
          </a:r>
          <a:r>
            <a:rPr lang="en-US" sz="1200" b="1">
              <a:solidFill>
                <a:sysClr val="windowText" lastClr="000000"/>
              </a:solidFill>
              <a:effectLst/>
              <a:latin typeface="+mn-lt"/>
              <a:ea typeface="+mn-ea"/>
              <a:cs typeface="+mn-cs"/>
            </a:rPr>
            <a:t>Section</a:t>
          </a:r>
          <a:r>
            <a:rPr lang="en-US" sz="1200" b="1" baseline="0">
              <a:solidFill>
                <a:sysClr val="windowText" lastClr="000000"/>
              </a:solidFill>
              <a:effectLst/>
              <a:latin typeface="+mn-lt"/>
              <a:ea typeface="+mn-ea"/>
              <a:cs typeface="+mn-cs"/>
            </a:rPr>
            <a:t> B: </a:t>
          </a:r>
          <a:r>
            <a:rPr lang="en-US" sz="1200" b="0" baseline="0">
              <a:solidFill>
                <a:sysClr val="windowText" lastClr="000000"/>
              </a:solidFill>
              <a:effectLst/>
              <a:latin typeface="+mn-lt"/>
              <a:ea typeface="+mn-ea"/>
              <a:cs typeface="+mn-cs"/>
            </a:rPr>
            <a:t>Customers and Delivery Channels</a:t>
          </a: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ysClr val="windowText" lastClr="000000"/>
              </a:solidFill>
              <a:effectLst/>
              <a:latin typeface="+mn-lt"/>
              <a:ea typeface="+mn-ea"/>
              <a:cs typeface="+mn-cs"/>
            </a:rPr>
            <a:t>3</a:t>
          </a:r>
          <a:r>
            <a:rPr lang="en-US" sz="1200" b="1">
              <a:solidFill>
                <a:sysClr val="windowText" lastClr="000000"/>
              </a:solidFill>
              <a:effectLst/>
              <a:latin typeface="+mn-lt"/>
              <a:ea typeface="+mn-ea"/>
              <a:cs typeface="+mn-cs"/>
            </a:rPr>
            <a:t>. Section C: </a:t>
          </a:r>
          <a:r>
            <a:rPr lang="en-US" sz="1200" b="0" baseline="0">
              <a:solidFill>
                <a:sysClr val="windowText" lastClr="000000"/>
              </a:solidFill>
              <a:effectLst/>
              <a:latin typeface="+mn-lt"/>
              <a:ea typeface="+mn-ea"/>
              <a:cs typeface="+mn-cs"/>
            </a:rPr>
            <a:t>Information for top 10 Customers</a:t>
          </a:r>
          <a:endParaRPr lang="el-GR" sz="1200" b="0" baseline="0">
            <a:solidFill>
              <a:sysClr val="windowText" lastClr="000000"/>
            </a:solidFill>
            <a:effectLst/>
            <a:latin typeface="+mn-lt"/>
            <a:ea typeface="+mn-ea"/>
            <a:cs typeface="+mn-cs"/>
          </a:endParaRPr>
        </a:p>
        <a:p>
          <a:r>
            <a:rPr lang="en-US" sz="1200" baseline="0">
              <a:solidFill>
                <a:sysClr val="windowText" lastClr="000000"/>
              </a:solidFill>
              <a:effectLst/>
              <a:latin typeface="+mn-lt"/>
              <a:ea typeface="+mn-ea"/>
              <a:cs typeface="+mn-cs"/>
            </a:rPr>
            <a:t>4. </a:t>
          </a:r>
          <a:r>
            <a:rPr lang="en-US" sz="1200" b="1" baseline="0">
              <a:solidFill>
                <a:sysClr val="windowText" lastClr="000000"/>
              </a:solidFill>
              <a:effectLst/>
              <a:latin typeface="+mn-lt"/>
              <a:ea typeface="+mn-ea"/>
              <a:cs typeface="+mn-cs"/>
            </a:rPr>
            <a:t>Section D</a:t>
          </a:r>
          <a:r>
            <a:rPr lang="en-US" sz="1200" baseline="0">
              <a:solidFill>
                <a:sysClr val="windowText" lastClr="000000"/>
              </a:solidFill>
              <a:effectLst/>
              <a:latin typeface="+mn-lt"/>
              <a:ea typeface="+mn-ea"/>
              <a:cs typeface="+mn-cs"/>
            </a:rPr>
            <a:t>: Authorised Services and Customers</a:t>
          </a:r>
        </a:p>
        <a:p>
          <a:r>
            <a:rPr lang="en-US" sz="1200" baseline="0">
              <a:solidFill>
                <a:sysClr val="windowText" lastClr="000000"/>
              </a:solidFill>
              <a:effectLst/>
              <a:latin typeface="+mn-lt"/>
              <a:ea typeface="+mn-ea"/>
              <a:cs typeface="+mn-cs"/>
            </a:rPr>
            <a:t>5. </a:t>
          </a:r>
          <a:r>
            <a:rPr lang="en-US" sz="1200" b="1" baseline="0">
              <a:solidFill>
                <a:sysClr val="windowText" lastClr="000000"/>
              </a:solidFill>
              <a:effectLst/>
              <a:latin typeface="+mn-lt"/>
              <a:ea typeface="+mn-ea"/>
              <a:cs typeface="+mn-cs"/>
            </a:rPr>
            <a:t>Section E</a:t>
          </a:r>
          <a:r>
            <a:rPr lang="en-US" sz="1200" baseline="0">
              <a:solidFill>
                <a:sysClr val="windowText" lastClr="000000"/>
              </a:solidFill>
              <a:effectLst/>
              <a:latin typeface="+mn-lt"/>
              <a:ea typeface="+mn-ea"/>
              <a:cs typeface="+mn-cs"/>
            </a:rPr>
            <a:t>: Products, Services and Transactions</a:t>
          </a:r>
        </a:p>
        <a:p>
          <a:r>
            <a:rPr lang="en-US" sz="1200" baseline="0">
              <a:solidFill>
                <a:sysClr val="windowText" lastClr="000000"/>
              </a:solidFill>
              <a:effectLst/>
              <a:latin typeface="+mn-lt"/>
              <a:ea typeface="+mn-ea"/>
              <a:cs typeface="+mn-cs"/>
            </a:rPr>
            <a:t>6. </a:t>
          </a:r>
          <a:r>
            <a:rPr lang="en-US" sz="1200" b="1" baseline="0">
              <a:solidFill>
                <a:sysClr val="windowText" lastClr="000000"/>
              </a:solidFill>
              <a:effectLst/>
              <a:latin typeface="+mn-lt"/>
              <a:ea typeface="+mn-ea"/>
              <a:cs typeface="+mn-cs"/>
            </a:rPr>
            <a:t>Section F: </a:t>
          </a:r>
          <a:r>
            <a:rPr lang="en-US" sz="1200" b="0" baseline="0">
              <a:solidFill>
                <a:sysClr val="windowText" lastClr="000000"/>
              </a:solidFill>
              <a:effectLst/>
              <a:latin typeface="+mn-lt"/>
              <a:ea typeface="+mn-ea"/>
              <a:cs typeface="+mn-cs"/>
            </a:rPr>
            <a:t>Countries and Geographical Areas</a:t>
          </a:r>
        </a:p>
        <a:p>
          <a:pPr marL="0" marR="0" indent="0" defTabSz="914400" eaLnBrk="1" fontAlgn="auto" latinLnBrk="0" hangingPunct="1">
            <a:lnSpc>
              <a:spcPct val="100000"/>
            </a:lnSpc>
            <a:spcBef>
              <a:spcPts val="0"/>
            </a:spcBef>
            <a:spcAft>
              <a:spcPts val="0"/>
            </a:spcAft>
            <a:buClrTx/>
            <a:buSzTx/>
            <a:buFontTx/>
            <a:buNone/>
            <a:tabLst/>
            <a:defRPr/>
          </a:pPr>
          <a:r>
            <a:rPr lang="en-US" sz="1200" b="0" baseline="0">
              <a:solidFill>
                <a:sysClr val="windowText" lastClr="000000"/>
              </a:solidFill>
              <a:effectLst/>
              <a:latin typeface="+mn-lt"/>
              <a:ea typeface="+mn-ea"/>
              <a:cs typeface="+mn-cs"/>
            </a:rPr>
            <a:t>7. </a:t>
          </a:r>
          <a:r>
            <a:rPr lang="en-US" sz="1200" b="1" baseline="0">
              <a:solidFill>
                <a:sysClr val="windowText" lastClr="000000"/>
              </a:solidFill>
              <a:effectLst/>
              <a:latin typeface="+mn-lt"/>
              <a:ea typeface="+mn-ea"/>
              <a:cs typeface="+mn-cs"/>
            </a:rPr>
            <a:t>Section G: </a:t>
          </a:r>
          <a:r>
            <a:rPr lang="en-US" sz="1200" b="0" baseline="0">
              <a:solidFill>
                <a:sysClr val="windowText" lastClr="000000"/>
              </a:solidFill>
              <a:effectLst/>
              <a:latin typeface="+mn-lt"/>
              <a:ea typeface="+mn-ea"/>
              <a:cs typeface="+mn-cs"/>
            </a:rPr>
            <a:t>Governance and Ownership</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ysClr val="windowText" lastClr="000000"/>
              </a:solidFill>
              <a:effectLst/>
              <a:latin typeface="+mn-lt"/>
              <a:ea typeface="+mn-ea"/>
              <a:cs typeface="+mn-cs"/>
            </a:rPr>
            <a:t>8</a:t>
          </a:r>
          <a:r>
            <a:rPr lang="en-US" sz="1200" b="1" baseline="0">
              <a:solidFill>
                <a:sysClr val="windowText" lastClr="000000"/>
              </a:solidFill>
              <a:effectLst/>
              <a:latin typeface="+mn-lt"/>
              <a:ea typeface="+mn-ea"/>
              <a:cs typeface="+mn-cs"/>
            </a:rPr>
            <a:t>. Section H: </a:t>
          </a:r>
          <a:r>
            <a:rPr lang="en-US" sz="1200" b="0" baseline="0">
              <a:solidFill>
                <a:sysClr val="windowText" lastClr="000000"/>
              </a:solidFill>
              <a:effectLst/>
              <a:latin typeface="+mn-lt"/>
              <a:ea typeface="+mn-ea"/>
              <a:cs typeface="+mn-cs"/>
            </a:rPr>
            <a:t>Additional Information</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ysClr val="windowText" lastClr="000000"/>
              </a:solidFill>
              <a:effectLst/>
              <a:latin typeface="+mn-lt"/>
              <a:ea typeface="+mn-ea"/>
              <a:cs typeface="+mn-cs"/>
            </a:rPr>
            <a:t>9</a:t>
          </a:r>
          <a:r>
            <a:rPr lang="en-US" sz="1200" b="1" baseline="0">
              <a:solidFill>
                <a:sysClr val="windowText" lastClr="000000"/>
              </a:solidFill>
              <a:effectLst/>
              <a:latin typeface="+mn-lt"/>
              <a:ea typeface="+mn-ea"/>
              <a:cs typeface="+mn-cs"/>
            </a:rPr>
            <a:t>. Section I: </a:t>
          </a:r>
          <a:r>
            <a:rPr lang="en-US" sz="1200" b="0" baseline="0">
              <a:solidFill>
                <a:sysClr val="windowText" lastClr="000000"/>
              </a:solidFill>
              <a:effectLst/>
              <a:latin typeface="+mn-lt"/>
              <a:ea typeface="+mn-ea"/>
              <a:cs typeface="+mn-cs"/>
            </a:rPr>
            <a:t>Financial Information</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ysClr val="windowText" lastClr="000000"/>
              </a:solidFill>
              <a:effectLst/>
              <a:latin typeface="+mn-lt"/>
              <a:ea typeface="+mn-ea"/>
              <a:cs typeface="+mn-cs"/>
            </a:rPr>
            <a:t>10. </a:t>
          </a:r>
          <a:r>
            <a:rPr lang="en-US" sz="1200" b="1" baseline="0">
              <a:solidFill>
                <a:sysClr val="windowText" lastClr="000000"/>
              </a:solidFill>
              <a:effectLst/>
              <a:latin typeface="+mn-lt"/>
              <a:ea typeface="+mn-ea"/>
              <a:cs typeface="+mn-cs"/>
            </a:rPr>
            <a:t>Section J: </a:t>
          </a:r>
          <a:r>
            <a:rPr lang="en-US" sz="1200" b="0" baseline="0">
              <a:solidFill>
                <a:sysClr val="windowText" lastClr="000000"/>
              </a:solidFill>
              <a:effectLst/>
              <a:latin typeface="+mn-lt"/>
              <a:ea typeface="+mn-ea"/>
              <a:cs typeface="+mn-cs"/>
            </a:rPr>
            <a:t>Customer Analysis</a:t>
          </a:r>
          <a:endParaRPr lang="en-US"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ysClr val="windowText" lastClr="000000"/>
              </a:solidFill>
              <a:effectLst/>
              <a:latin typeface="+mn-lt"/>
              <a:ea typeface="+mn-ea"/>
              <a:cs typeface="+mn-cs"/>
            </a:rPr>
            <a:t>11. </a:t>
          </a:r>
          <a:r>
            <a:rPr lang="en-US" sz="1200" b="1" baseline="0">
              <a:solidFill>
                <a:sysClr val="windowText" lastClr="000000"/>
              </a:solidFill>
              <a:effectLst/>
              <a:latin typeface="+mn-lt"/>
              <a:ea typeface="+mn-ea"/>
              <a:cs typeface="+mn-cs"/>
            </a:rPr>
            <a:t>Section K: </a:t>
          </a:r>
          <a:r>
            <a:rPr lang="en-US" sz="1200" b="0" baseline="0">
              <a:solidFill>
                <a:sysClr val="windowText" lastClr="000000"/>
              </a:solidFill>
              <a:effectLst/>
              <a:latin typeface="+mn-lt"/>
              <a:ea typeface="+mn-ea"/>
              <a:cs typeface="+mn-cs"/>
            </a:rPr>
            <a:t>Internal Policies and Procedures</a:t>
          </a:r>
          <a:endParaRPr lang="en-US" sz="1100" b="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ysClr val="windowText" lastClr="000000"/>
              </a:solidFill>
              <a:effectLst/>
              <a:latin typeface="+mn-lt"/>
              <a:ea typeface="+mn-ea"/>
              <a:cs typeface="+mn-cs"/>
            </a:rPr>
            <a:t>12. </a:t>
          </a:r>
          <a:r>
            <a:rPr lang="en-US" sz="1200" b="1" baseline="0">
              <a:solidFill>
                <a:sysClr val="windowText" lastClr="000000"/>
              </a:solidFill>
              <a:effectLst/>
              <a:latin typeface="+mn-lt"/>
              <a:ea typeface="+mn-ea"/>
              <a:cs typeface="+mn-cs"/>
            </a:rPr>
            <a:t>Section L: </a:t>
          </a:r>
          <a:r>
            <a:rPr lang="en-US" sz="1200" b="0" baseline="0">
              <a:solidFill>
                <a:sysClr val="windowText" lastClr="000000"/>
              </a:solidFill>
              <a:effectLst/>
              <a:latin typeface="+mn-lt"/>
              <a:ea typeface="+mn-ea"/>
              <a:cs typeface="+mn-cs"/>
            </a:rPr>
            <a:t>Geographical Analysis</a:t>
          </a:r>
          <a:endParaRPr lang="el-GR" sz="1200">
            <a:solidFill>
              <a:srgbClr val="FF0000"/>
            </a:solidFill>
            <a:effectLst/>
          </a:endParaRPr>
        </a:p>
        <a:p>
          <a:r>
            <a:rPr lang="en-US" sz="1200"/>
            <a:t>13. </a:t>
          </a:r>
          <a:r>
            <a:rPr lang="en-US" sz="1200" b="1"/>
            <a:t>Section M: </a:t>
          </a:r>
          <a:r>
            <a:rPr lang="en-US" sz="1200"/>
            <a:t>Customers subject to International Sanctions</a:t>
          </a:r>
        </a:p>
        <a:p>
          <a:endParaRPr lang="en-US" sz="1200" b="0" i="0" u="none" strike="noStrike">
            <a:solidFill>
              <a:schemeClr val="dk1"/>
            </a:solidFill>
            <a:effectLst/>
            <a:latin typeface="+mn-lt"/>
            <a:ea typeface="+mn-ea"/>
            <a:cs typeface="+mn-cs"/>
          </a:endParaRPr>
        </a:p>
        <a:p>
          <a:r>
            <a:rPr lang="en-US" sz="1200"/>
            <a:t> </a:t>
          </a:r>
        </a:p>
        <a:p>
          <a:endParaRPr lang="en-US" sz="1200"/>
        </a:p>
      </xdr:txBody>
    </xdr:sp>
    <xdr:clientData/>
  </xdr:twoCellAnchor>
  <xdr:twoCellAnchor editAs="oneCell">
    <xdr:from>
      <xdr:col>9</xdr:col>
      <xdr:colOff>454025</xdr:colOff>
      <xdr:row>52</xdr:row>
      <xdr:rowOff>40216</xdr:rowOff>
    </xdr:from>
    <xdr:to>
      <xdr:col>11</xdr:col>
      <xdr:colOff>47625</xdr:colOff>
      <xdr:row>53</xdr:row>
      <xdr:rowOff>61384</xdr:rowOff>
    </xdr:to>
    <xdr:pic>
      <xdr:nvPicPr>
        <xdr:cNvPr id="6" name="Pictur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2"/>
        <a:srcRect l="37830" t="64621" r="55254" b="31653"/>
        <a:stretch/>
      </xdr:blipFill>
      <xdr:spPr bwMode="auto">
        <a:xfrm>
          <a:off x="6616700" y="10108141"/>
          <a:ext cx="812800" cy="21166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149225</xdr:colOff>
      <xdr:row>53</xdr:row>
      <xdr:rowOff>40216</xdr:rowOff>
    </xdr:from>
    <xdr:to>
      <xdr:col>6</xdr:col>
      <xdr:colOff>879475</xdr:colOff>
      <xdr:row>54</xdr:row>
      <xdr:rowOff>76200</xdr:rowOff>
    </xdr:to>
    <xdr:pic>
      <xdr:nvPicPr>
        <xdr:cNvPr id="7" name="Picture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a:srcRect l="10310" t="25994" r="82027" b="68365"/>
        <a:stretch/>
      </xdr:blipFill>
      <xdr:spPr bwMode="auto">
        <a:xfrm>
          <a:off x="4064000" y="10298641"/>
          <a:ext cx="730250" cy="226484"/>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19050</xdr:colOff>
      <xdr:row>43</xdr:row>
      <xdr:rowOff>142875</xdr:rowOff>
    </xdr:from>
    <xdr:to>
      <xdr:col>10</xdr:col>
      <xdr:colOff>381000</xdr:colOff>
      <xdr:row>48</xdr:row>
      <xdr:rowOff>142875</xdr:rowOff>
    </xdr:to>
    <xdr:sp macro="" textlink="">
      <xdr:nvSpPr>
        <xdr:cNvPr id="2" name="TextBox 1">
          <a:hlinkClick xmlns:r="http://schemas.openxmlformats.org/officeDocument/2006/relationships" r:id="rId4"/>
          <a:extLst>
            <a:ext uri="{FF2B5EF4-FFF2-40B4-BE49-F238E27FC236}">
              <a16:creationId xmlns:a16="http://schemas.microsoft.com/office/drawing/2014/main" id="{00000000-0008-0000-0000-000002000000}"/>
            </a:ext>
          </a:extLst>
        </xdr:cNvPr>
        <xdr:cNvSpPr txBox="1"/>
      </xdr:nvSpPr>
      <xdr:spPr>
        <a:xfrm>
          <a:off x="19050" y="8496300"/>
          <a:ext cx="713422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a:solidFill>
                <a:schemeClr val="dk1"/>
              </a:solidFill>
              <a:effectLst/>
              <a:latin typeface="+mn-lt"/>
              <a:ea typeface="+mn-ea"/>
              <a:cs typeface="+mn-cs"/>
            </a:rPr>
            <a:t>Amounts should be completed/reported in Euro (€)</a:t>
          </a:r>
          <a:r>
            <a:rPr lang="en-US" sz="1200" b="0" i="0">
              <a:solidFill>
                <a:schemeClr val="dk1"/>
              </a:solidFill>
              <a:effectLst/>
              <a:latin typeface="+mn-lt"/>
              <a:ea typeface="+mn-ea"/>
              <a:cs typeface="+mn-cs"/>
            </a:rPr>
            <a:t> (also indicated as the reporting currency in Section A). </a:t>
          </a:r>
          <a:endParaRPr lang="en-US" sz="1200">
            <a:effectLst/>
          </a:endParaRPr>
        </a:p>
        <a:p>
          <a:r>
            <a:rPr lang="en-US" sz="1200" b="0" i="0">
              <a:solidFill>
                <a:schemeClr val="dk1"/>
              </a:solidFill>
              <a:effectLst/>
              <a:latin typeface="+mn-lt"/>
              <a:ea typeface="+mn-ea"/>
              <a:cs typeface="+mn-cs"/>
            </a:rPr>
            <a:t>Please use the exchange rate published in the website of the</a:t>
          </a:r>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European Central Bank: </a:t>
          </a:r>
          <a:r>
            <a:rPr lang="en-US" sz="1200" b="1" i="0" u="sng">
              <a:solidFill>
                <a:schemeClr val="accent1"/>
              </a:solidFill>
              <a:effectLst/>
              <a:latin typeface="+mn-lt"/>
              <a:ea typeface="+mn-ea"/>
              <a:cs typeface="+mn-cs"/>
            </a:rPr>
            <a:t>www.ecb.int/stats/exchange/eurofxref/html/index.en.html#downloads </a:t>
          </a:r>
        </a:p>
        <a:p>
          <a:r>
            <a:rPr lang="en-US" sz="1200" b="0" i="0">
              <a:solidFill>
                <a:schemeClr val="dk1"/>
              </a:solidFill>
              <a:effectLst/>
              <a:latin typeface="+mn-lt"/>
              <a:ea typeface="+mn-ea"/>
              <a:cs typeface="+mn-cs"/>
            </a:rPr>
            <a:t>under </a:t>
          </a:r>
          <a:r>
            <a:rPr lang="en-US" sz="1200" b="0" i="1">
              <a:solidFill>
                <a:schemeClr val="dk1"/>
              </a:solidFill>
              <a:effectLst/>
              <a:latin typeface="+mn-lt"/>
              <a:ea typeface="+mn-ea"/>
              <a:cs typeface="+mn-cs"/>
            </a:rPr>
            <a:t>'All bilateral exchange rates times series</a:t>
          </a:r>
          <a:r>
            <a:rPr lang="en-US" sz="1200" b="0" i="0">
              <a:solidFill>
                <a:schemeClr val="dk1"/>
              </a:solidFill>
              <a:effectLst/>
              <a:latin typeface="+mn-lt"/>
              <a:ea typeface="+mn-ea"/>
              <a:cs typeface="+mn-cs"/>
            </a:rPr>
            <a:t>' with the frequency </a:t>
          </a:r>
          <a:r>
            <a:rPr lang="en-US" sz="1200" b="0" i="1">
              <a:solidFill>
                <a:schemeClr val="dk1"/>
              </a:solidFill>
              <a:effectLst/>
              <a:latin typeface="+mn-lt"/>
              <a:ea typeface="+mn-ea"/>
              <a:cs typeface="+mn-cs"/>
            </a:rPr>
            <a:t>'Daily</a:t>
          </a:r>
          <a:r>
            <a:rPr lang="en-US" sz="1200" b="0" i="0">
              <a:solidFill>
                <a:schemeClr val="dk1"/>
              </a:solidFill>
              <a:effectLst/>
              <a:latin typeface="+mn-lt"/>
              <a:ea typeface="+mn-ea"/>
              <a:cs typeface="+mn-cs"/>
            </a:rPr>
            <a:t>', as at the reference date.</a:t>
          </a:r>
          <a:endParaRPr lang="en-US" sz="1200">
            <a:effectLst/>
          </a:endParaRP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552450</xdr:colOff>
      <xdr:row>0</xdr:row>
      <xdr:rowOff>57150</xdr:rowOff>
    </xdr:from>
    <xdr:to>
      <xdr:col>7</xdr:col>
      <xdr:colOff>123825</xdr:colOff>
      <xdr:row>4</xdr:row>
      <xdr:rowOff>238125</xdr:rowOff>
    </xdr:to>
    <xdr:pic>
      <xdr:nvPicPr>
        <xdr:cNvPr id="3" name="Picture 15">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05600" y="57150"/>
          <a:ext cx="2009775" cy="98107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4552950</xdr:colOff>
      <xdr:row>0</xdr:row>
      <xdr:rowOff>38100</xdr:rowOff>
    </xdr:from>
    <xdr:to>
      <xdr:col>5</xdr:col>
      <xdr:colOff>114300</xdr:colOff>
      <xdr:row>4</xdr:row>
      <xdr:rowOff>133350</xdr:rowOff>
    </xdr:to>
    <xdr:pic>
      <xdr:nvPicPr>
        <xdr:cNvPr id="2" name="Picture 1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91125" y="38100"/>
          <a:ext cx="1676400" cy="10001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4514850</xdr:colOff>
      <xdr:row>0</xdr:row>
      <xdr:rowOff>38100</xdr:rowOff>
    </xdr:from>
    <xdr:to>
      <xdr:col>5</xdr:col>
      <xdr:colOff>76200</xdr:colOff>
      <xdr:row>4</xdr:row>
      <xdr:rowOff>133350</xdr:rowOff>
    </xdr:to>
    <xdr:pic>
      <xdr:nvPicPr>
        <xdr:cNvPr id="3" name="Picture 15">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53025" y="38100"/>
          <a:ext cx="1676400" cy="10001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15</xdr:col>
      <xdr:colOff>492125</xdr:colOff>
      <xdr:row>0</xdr:row>
      <xdr:rowOff>44450</xdr:rowOff>
    </xdr:from>
    <xdr:to>
      <xdr:col>17</xdr:col>
      <xdr:colOff>66675</xdr:colOff>
      <xdr:row>4</xdr:row>
      <xdr:rowOff>139700</xdr:rowOff>
    </xdr:to>
    <xdr:pic>
      <xdr:nvPicPr>
        <xdr:cNvPr id="3" name="Picture 15">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890125" y="44450"/>
          <a:ext cx="1679575" cy="10001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590550</xdr:colOff>
      <xdr:row>0</xdr:row>
      <xdr:rowOff>57150</xdr:rowOff>
    </xdr:from>
    <xdr:to>
      <xdr:col>9</xdr:col>
      <xdr:colOff>666750</xdr:colOff>
      <xdr:row>4</xdr:row>
      <xdr:rowOff>209550</xdr:rowOff>
    </xdr:to>
    <xdr:pic>
      <xdr:nvPicPr>
        <xdr:cNvPr id="2" name="Picture 15">
          <a:extLst>
            <a:ext uri="{FF2B5EF4-FFF2-40B4-BE49-F238E27FC236}">
              <a16:creationId xmlns:a16="http://schemas.microsoft.com/office/drawing/2014/main" id="{5F26D7A6-0894-4C2F-B38F-8C06A309824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25450" y="57150"/>
          <a:ext cx="2009775" cy="1066800"/>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7181850</xdr:colOff>
      <xdr:row>0</xdr:row>
      <xdr:rowOff>114301</xdr:rowOff>
    </xdr:from>
    <xdr:to>
      <xdr:col>3</xdr:col>
      <xdr:colOff>161925</xdr:colOff>
      <xdr:row>4</xdr:row>
      <xdr:rowOff>95251</xdr:rowOff>
    </xdr:to>
    <xdr:pic>
      <xdr:nvPicPr>
        <xdr:cNvPr id="3" name="Picture 15">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96175" y="114301"/>
          <a:ext cx="2009775" cy="819150"/>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2809875</xdr:colOff>
      <xdr:row>0</xdr:row>
      <xdr:rowOff>114300</xdr:rowOff>
    </xdr:from>
    <xdr:to>
      <xdr:col>5</xdr:col>
      <xdr:colOff>142875</xdr:colOff>
      <xdr:row>4</xdr:row>
      <xdr:rowOff>38100</xdr:rowOff>
    </xdr:to>
    <xdr:pic>
      <xdr:nvPicPr>
        <xdr:cNvPr id="4" name="Picture 15">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38525" y="114300"/>
          <a:ext cx="174307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1914525</xdr:colOff>
      <xdr:row>0</xdr:row>
      <xdr:rowOff>38100</xdr:rowOff>
    </xdr:from>
    <xdr:to>
      <xdr:col>4</xdr:col>
      <xdr:colOff>171450</xdr:colOff>
      <xdr:row>4</xdr:row>
      <xdr:rowOff>104775</xdr:rowOff>
    </xdr:to>
    <xdr:pic>
      <xdr:nvPicPr>
        <xdr:cNvPr id="4" name="Picture 15">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10275" y="38100"/>
          <a:ext cx="2009775" cy="9810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419100</xdr:colOff>
      <xdr:row>0</xdr:row>
      <xdr:rowOff>47625</xdr:rowOff>
    </xdr:from>
    <xdr:to>
      <xdr:col>4</xdr:col>
      <xdr:colOff>180975</xdr:colOff>
      <xdr:row>4</xdr:row>
      <xdr:rowOff>114300</xdr:rowOff>
    </xdr:to>
    <xdr:pic>
      <xdr:nvPicPr>
        <xdr:cNvPr id="3" name="Picture 15">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67300" y="47625"/>
          <a:ext cx="2009775" cy="9810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466725</xdr:colOff>
      <xdr:row>0</xdr:row>
      <xdr:rowOff>66675</xdr:rowOff>
    </xdr:from>
    <xdr:to>
      <xdr:col>9</xdr:col>
      <xdr:colOff>133350</xdr:colOff>
      <xdr:row>4</xdr:row>
      <xdr:rowOff>142875</xdr:rowOff>
    </xdr:to>
    <xdr:pic>
      <xdr:nvPicPr>
        <xdr:cNvPr id="3" name="Picture 15">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248775" y="66675"/>
          <a:ext cx="2009775" cy="9810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190500</xdr:colOff>
      <xdr:row>0</xdr:row>
      <xdr:rowOff>47625</xdr:rowOff>
    </xdr:from>
    <xdr:to>
      <xdr:col>6</xdr:col>
      <xdr:colOff>152400</xdr:colOff>
      <xdr:row>4</xdr:row>
      <xdr:rowOff>161925</xdr:rowOff>
    </xdr:to>
    <xdr:pic>
      <xdr:nvPicPr>
        <xdr:cNvPr id="3" name="Picture 15">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10425" y="47625"/>
          <a:ext cx="2009775" cy="981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800100</xdr:colOff>
      <xdr:row>0</xdr:row>
      <xdr:rowOff>66675</xdr:rowOff>
    </xdr:from>
    <xdr:to>
      <xdr:col>7</xdr:col>
      <xdr:colOff>133350</xdr:colOff>
      <xdr:row>4</xdr:row>
      <xdr:rowOff>209550</xdr:rowOff>
    </xdr:to>
    <xdr:pic>
      <xdr:nvPicPr>
        <xdr:cNvPr id="2" name="Picture 1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38850" y="66675"/>
          <a:ext cx="2009775" cy="9810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2143125</xdr:colOff>
      <xdr:row>0</xdr:row>
      <xdr:rowOff>38100</xdr:rowOff>
    </xdr:from>
    <xdr:to>
      <xdr:col>5</xdr:col>
      <xdr:colOff>114300</xdr:colOff>
      <xdr:row>4</xdr:row>
      <xdr:rowOff>219075</xdr:rowOff>
    </xdr:to>
    <xdr:pic>
      <xdr:nvPicPr>
        <xdr:cNvPr id="2" name="Picture 1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24475" y="38100"/>
          <a:ext cx="2009775" cy="98107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304800</xdr:colOff>
      <xdr:row>0</xdr:row>
      <xdr:rowOff>47625</xdr:rowOff>
    </xdr:from>
    <xdr:to>
      <xdr:col>9</xdr:col>
      <xdr:colOff>161925</xdr:colOff>
      <xdr:row>4</xdr:row>
      <xdr:rowOff>190500</xdr:rowOff>
    </xdr:to>
    <xdr:pic>
      <xdr:nvPicPr>
        <xdr:cNvPr id="3" name="Picture 15">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34300" y="47625"/>
          <a:ext cx="2009775" cy="9810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3886200</xdr:colOff>
      <xdr:row>0</xdr:row>
      <xdr:rowOff>104775</xdr:rowOff>
    </xdr:from>
    <xdr:to>
      <xdr:col>4</xdr:col>
      <xdr:colOff>133350</xdr:colOff>
      <xdr:row>4</xdr:row>
      <xdr:rowOff>57150</xdr:rowOff>
    </xdr:to>
    <xdr:pic>
      <xdr:nvPicPr>
        <xdr:cNvPr id="3" name="Picture 15">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48200" y="104775"/>
          <a:ext cx="1676400" cy="8572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ebgate.ec.europa.eu/europeaid/fsd/fsf/public/files/pdfFullSanctionsList/content?token=dG9rZW4tMjAxNw" TargetMode="External"/><Relationship Id="rId3" Type="http://schemas.openxmlformats.org/officeDocument/2006/relationships/hyperlink" Target="https://www.sanctionsmap.eu/" TargetMode="External"/><Relationship Id="rId7" Type="http://schemas.openxmlformats.org/officeDocument/2006/relationships/hyperlink" Target="https://www.un.org/securitycouncil/content/un-sc-consolidated-list" TargetMode="External"/><Relationship Id="rId2" Type="http://schemas.openxmlformats.org/officeDocument/2006/relationships/hyperlink" Target="https://www.cysec.gov.cy/en-GB/legislation/sanctions/" TargetMode="External"/><Relationship Id="rId1" Type="http://schemas.openxmlformats.org/officeDocument/2006/relationships/hyperlink" Target="https://webgate.ec.europa.eu/europeaid/fsd/fsf/public/files/pdfFullSanctionsList/content?token=dG9rZW4tMjAxNw" TargetMode="External"/><Relationship Id="rId6" Type="http://schemas.openxmlformats.org/officeDocument/2006/relationships/hyperlink" Target="https://www.gov.uk/government/publications/the-uk-sanctions-list" TargetMode="External"/><Relationship Id="rId11" Type="http://schemas.openxmlformats.org/officeDocument/2006/relationships/drawing" Target="../drawings/drawing14.xml"/><Relationship Id="rId5" Type="http://schemas.openxmlformats.org/officeDocument/2006/relationships/hyperlink" Target="https://ofac.treasury.gov/specially-designated-nationals-and-blocked-persons-list-sdn-human-readable-lists" TargetMode="External"/><Relationship Id="rId10" Type="http://schemas.openxmlformats.org/officeDocument/2006/relationships/printerSettings" Target="../printerSettings/printerSettings14.bin"/><Relationship Id="rId4" Type="http://schemas.openxmlformats.org/officeDocument/2006/relationships/hyperlink" Target="https://www.un.org/securitycouncil/sanctions/information" TargetMode="External"/><Relationship Id="rId9" Type="http://schemas.openxmlformats.org/officeDocument/2006/relationships/hyperlink" Target="https://www.cysec.gov.cy/en-GB/legislation/sanctions/"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3" Type="http://schemas.openxmlformats.org/officeDocument/2006/relationships/hyperlink" Target="https://www.consilium.europa.eu/en/policies/eu-list-of-non-cooperative-jurisdictions/" TargetMode="External"/><Relationship Id="rId3" Type="http://schemas.openxmlformats.org/officeDocument/2006/relationships/hyperlink" Target="http://europa.eu/rapid/press-release_IP-19-781_en.htm" TargetMode="External"/><Relationship Id="rId7" Type="http://schemas.openxmlformats.org/officeDocument/2006/relationships/hyperlink" Target="http://europa.eu/rapid/press-release_IP-19-781_en.htm" TargetMode="External"/><Relationship Id="rId12" Type="http://schemas.openxmlformats.org/officeDocument/2006/relationships/hyperlink" Target="https://www.consilium.europa.eu/en/policies/eu-list-of-non-cooperative-jurisdictions/" TargetMode="External"/><Relationship Id="rId17" Type="http://schemas.openxmlformats.org/officeDocument/2006/relationships/drawing" Target="../drawings/drawing7.xml"/><Relationship Id="rId2" Type="http://schemas.openxmlformats.org/officeDocument/2006/relationships/hyperlink" Target="http://www.fatf-gafi.org/publications/high-riskandnon-cooperativejurisdictions" TargetMode="External"/><Relationship Id="rId16" Type="http://schemas.openxmlformats.org/officeDocument/2006/relationships/printerSettings" Target="../printerSettings/printerSettings7.bin"/><Relationship Id="rId1" Type="http://schemas.openxmlformats.org/officeDocument/2006/relationships/hyperlink" Target="https://www.consilium.europa.eu/en/policies/eu-list-of-non-cooperative-jurisdictions/" TargetMode="External"/><Relationship Id="rId6"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1" Type="http://schemas.openxmlformats.org/officeDocument/2006/relationships/hyperlink" Target="https://www.consilium.europa.eu/en/policies/eu-list-of-non-cooperative-jurisdictions/" TargetMode="External"/><Relationship Id="rId5" Type="http://schemas.openxmlformats.org/officeDocument/2006/relationships/hyperlink" Target="http://europa.eu/rapid/press-release_IP-19-781_en.htm" TargetMode="External"/><Relationship Id="rId15" Type="http://schemas.openxmlformats.org/officeDocument/2006/relationships/hyperlink" Target="http://www.fatf-gafi.org/publications/high-riskandnon-cooperativejurisdictions" TargetMode="External"/><Relationship Id="rId10" Type="http://schemas.openxmlformats.org/officeDocument/2006/relationships/hyperlink" Target="https://www.consilium.europa.eu/en/policies/eu-list-of-non-cooperative-jurisdictions/" TargetMode="External"/><Relationship Id="rId4"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9" Type="http://schemas.openxmlformats.org/officeDocument/2006/relationships/hyperlink" Target="https://www.consilium.europa.eu/en/policies/eu-list-of-non-cooperative-jurisdictions/" TargetMode="External"/><Relationship Id="rId14" Type="http://schemas.openxmlformats.org/officeDocument/2006/relationships/hyperlink" Target="http://www.fatf-gafi.org/publications/high-riskandnon-cooperativejurisdiction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5"/>
  <sheetViews>
    <sheetView showGridLines="0" tabSelected="1" view="pageBreakPreview" zoomScaleNormal="100" zoomScaleSheetLayoutView="100" workbookViewId="0"/>
  </sheetViews>
  <sheetFormatPr defaultColWidth="9.140625" defaultRowHeight="15" x14ac:dyDescent="0.25"/>
  <cols>
    <col min="1" max="1" width="9.140625" style="17"/>
    <col min="2" max="2" width="10.85546875" style="17" customWidth="1"/>
    <col min="3" max="5" width="9.140625" style="17"/>
    <col min="6" max="6" width="11.28515625" style="17" customWidth="1"/>
    <col min="7" max="7" width="15.42578125" style="17" customWidth="1"/>
    <col min="8" max="16384" width="9.140625" style="17"/>
  </cols>
  <sheetData>
    <row r="1" spans="1:14" ht="18.75" customHeight="1" x14ac:dyDescent="0.3">
      <c r="A1" s="116" t="s">
        <v>438</v>
      </c>
      <c r="C1" s="35"/>
    </row>
    <row r="3" spans="1:14" ht="21" x14ac:dyDescent="0.25">
      <c r="C3" s="415" t="s">
        <v>99</v>
      </c>
      <c r="D3" s="415"/>
      <c r="E3" s="415"/>
      <c r="F3" s="415"/>
      <c r="G3" s="415"/>
      <c r="H3" s="415"/>
      <c r="I3" s="415"/>
      <c r="J3" s="415"/>
    </row>
    <row r="6" spans="1:14" ht="18.75" x14ac:dyDescent="0.25">
      <c r="A6" s="416" t="s">
        <v>98</v>
      </c>
      <c r="B6" s="416"/>
      <c r="C6" s="416"/>
      <c r="D6" s="416"/>
      <c r="E6" s="416"/>
      <c r="F6" s="416"/>
      <c r="G6" s="416"/>
      <c r="H6" s="416"/>
      <c r="I6" s="416"/>
      <c r="J6" s="416"/>
      <c r="K6" s="416"/>
      <c r="L6" s="416"/>
      <c r="M6" s="416"/>
      <c r="N6" s="416"/>
    </row>
    <row r="30" spans="1:14" ht="24" customHeight="1" x14ac:dyDescent="0.25">
      <c r="A30" s="36" t="s">
        <v>0</v>
      </c>
    </row>
    <row r="31" spans="1:14" ht="15.75" customHeight="1" x14ac:dyDescent="0.25">
      <c r="A31" s="37"/>
      <c r="B31" s="413" t="s">
        <v>1</v>
      </c>
      <c r="C31" s="413"/>
      <c r="D31" s="413"/>
      <c r="E31" s="413"/>
      <c r="F31" s="413"/>
      <c r="G31" s="413"/>
      <c r="H31" s="413"/>
      <c r="I31" s="413"/>
      <c r="J31" s="413"/>
      <c r="K31" s="413"/>
      <c r="L31" s="413"/>
      <c r="M31" s="413"/>
      <c r="N31" s="413"/>
    </row>
    <row r="32" spans="1:14" ht="19.5" customHeight="1" x14ac:dyDescent="0.25">
      <c r="A32" s="38"/>
      <c r="B32" s="413" t="s">
        <v>2</v>
      </c>
      <c r="C32" s="413"/>
      <c r="D32" s="413"/>
      <c r="E32" s="413"/>
      <c r="F32" s="413"/>
      <c r="G32" s="413"/>
      <c r="H32" s="413"/>
      <c r="I32" s="413"/>
      <c r="J32" s="413"/>
      <c r="K32" s="413"/>
      <c r="L32" s="413"/>
      <c r="M32" s="413"/>
      <c r="N32" s="413"/>
    </row>
    <row r="33" spans="1:14" ht="15.75" x14ac:dyDescent="0.25">
      <c r="A33" s="163"/>
      <c r="B33" s="414" t="s">
        <v>93</v>
      </c>
      <c r="C33" s="414"/>
      <c r="D33" s="414"/>
      <c r="E33" s="414"/>
      <c r="F33" s="414"/>
      <c r="G33" s="414"/>
      <c r="H33" s="414"/>
      <c r="I33" s="414"/>
      <c r="J33" s="414"/>
      <c r="K33" s="414"/>
      <c r="L33" s="414"/>
      <c r="M33" s="414"/>
      <c r="N33" s="414"/>
    </row>
    <row r="65" spans="1:1" x14ac:dyDescent="0.25">
      <c r="A65" s="341" t="s">
        <v>599</v>
      </c>
    </row>
  </sheetData>
  <sheetProtection algorithmName="SHA-512" hashValue="Rj5hE3fTHwAIDrwSgjApXlJpAha1o2M0IsLueYIsGiP8lsi0dZdqQkBAO9HmIyTigYhHhDz0EiwjdVPhWcH8UA==" saltValue="auKuirwnSr2dRHuNYIEiBw==" spinCount="100000" sheet="1" objects="1" scenarios="1"/>
  <mergeCells count="5">
    <mergeCell ref="B32:N32"/>
    <mergeCell ref="B33:N33"/>
    <mergeCell ref="C3:J3"/>
    <mergeCell ref="A6:N6"/>
    <mergeCell ref="B31:N31"/>
  </mergeCells>
  <pageMargins left="0.7" right="0.7" top="0.75" bottom="0.75"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7"/>
  <sheetViews>
    <sheetView showGridLines="0" view="pageBreakPreview" zoomScaleNormal="100" zoomScaleSheetLayoutView="100" workbookViewId="0"/>
  </sheetViews>
  <sheetFormatPr defaultRowHeight="15.75" x14ac:dyDescent="0.25"/>
  <cols>
    <col min="1" max="1" width="4.7109375" style="7" customWidth="1"/>
    <col min="2" max="2" width="6.85546875" style="7" customWidth="1"/>
    <col min="3" max="3" width="65.85546875" style="233" customWidth="1"/>
    <col min="4" max="4" width="14.85546875" style="7" customWidth="1"/>
    <col min="5" max="5" width="14.28515625" style="7" customWidth="1"/>
    <col min="6" max="6" width="14.28515625" style="234" customWidth="1"/>
    <col min="7" max="7" width="8" style="7" customWidth="1"/>
    <col min="8" max="8" width="4.7109375" style="7" customWidth="1"/>
    <col min="9" max="9" width="9.140625" style="7" customWidth="1"/>
    <col min="10" max="16384" width="9.140625" style="7"/>
  </cols>
  <sheetData>
    <row r="1" spans="1:9" s="39" customFormat="1" ht="15.75" customHeight="1" x14ac:dyDescent="0.25">
      <c r="B1" s="116" t="str">
        <f>Instructions!A1</f>
        <v>Form RBSF-ASP</v>
      </c>
      <c r="C1" s="68"/>
      <c r="D1" s="68"/>
      <c r="E1" s="3"/>
      <c r="F1" s="69"/>
      <c r="G1" s="3"/>
      <c r="H1" s="3"/>
      <c r="I1" s="7"/>
    </row>
    <row r="2" spans="1:9" s="39" customFormat="1" ht="15.75" customHeight="1" x14ac:dyDescent="0.25">
      <c r="A2" s="57"/>
      <c r="B2" s="68"/>
      <c r="C2" s="68"/>
      <c r="D2" s="68"/>
      <c r="E2" s="3"/>
      <c r="F2" s="69"/>
      <c r="G2" s="3"/>
      <c r="H2" s="3"/>
      <c r="I2" s="7"/>
    </row>
    <row r="3" spans="1:9" s="39" customFormat="1" ht="15.75" customHeight="1" x14ac:dyDescent="0.25">
      <c r="A3" s="57"/>
      <c r="B3" s="366">
        <f>'Section A'!D21</f>
        <v>0</v>
      </c>
      <c r="C3" s="68"/>
      <c r="D3" s="68"/>
      <c r="E3" s="3"/>
      <c r="F3" s="69"/>
      <c r="G3" s="3"/>
      <c r="H3" s="3"/>
      <c r="I3" s="7"/>
    </row>
    <row r="4" spans="1:9" s="39" customFormat="1" x14ac:dyDescent="0.25">
      <c r="A4" s="3"/>
      <c r="B4" s="3"/>
      <c r="C4" s="58"/>
      <c r="D4" s="3"/>
      <c r="E4" s="3"/>
      <c r="F4" s="69"/>
      <c r="G4" s="3"/>
      <c r="H4" s="3"/>
      <c r="I4" s="7"/>
    </row>
    <row r="5" spans="1:9" s="39" customFormat="1" ht="25.5" customHeight="1" x14ac:dyDescent="0.25">
      <c r="A5" s="70"/>
      <c r="B5" s="70"/>
      <c r="C5" s="70"/>
      <c r="D5" s="70"/>
      <c r="E5" s="3"/>
      <c r="F5" s="524"/>
      <c r="G5" s="524"/>
      <c r="H5" s="3"/>
      <c r="I5" s="7"/>
    </row>
    <row r="6" spans="1:9" s="39" customFormat="1" ht="25.5" customHeight="1" x14ac:dyDescent="0.25">
      <c r="A6" s="486" t="s">
        <v>369</v>
      </c>
      <c r="B6" s="486"/>
      <c r="C6" s="486"/>
      <c r="D6" s="486"/>
      <c r="E6" s="486"/>
      <c r="F6" s="486"/>
      <c r="G6" s="486"/>
      <c r="H6" s="3"/>
      <c r="I6" s="7"/>
    </row>
    <row r="7" spans="1:9" s="39" customFormat="1" ht="94.5" customHeight="1" x14ac:dyDescent="0.25">
      <c r="A7" s="70"/>
      <c r="B7" s="525" t="s">
        <v>692</v>
      </c>
      <c r="C7" s="525"/>
      <c r="D7" s="525"/>
      <c r="E7" s="525"/>
      <c r="F7" s="525"/>
      <c r="G7" s="525"/>
      <c r="H7" s="3"/>
      <c r="I7" s="7"/>
    </row>
    <row r="8" spans="1:9" s="39" customFormat="1" ht="18.75" customHeight="1" x14ac:dyDescent="0.25">
      <c r="A8" s="70"/>
      <c r="B8" s="70"/>
      <c r="C8" s="70"/>
      <c r="D8" s="70"/>
      <c r="E8" s="3"/>
      <c r="F8" s="54"/>
      <c r="G8" s="54"/>
      <c r="H8" s="3"/>
      <c r="I8" s="7"/>
    </row>
    <row r="9" spans="1:9" s="39" customFormat="1" ht="15" customHeight="1" x14ac:dyDescent="0.25">
      <c r="A9" s="3"/>
      <c r="B9" s="526">
        <v>1</v>
      </c>
      <c r="C9" s="527" t="s">
        <v>53</v>
      </c>
      <c r="D9" s="51"/>
      <c r="E9" s="51"/>
      <c r="F9" s="71"/>
      <c r="G9" s="72"/>
      <c r="H9" s="3"/>
      <c r="I9" s="7"/>
    </row>
    <row r="10" spans="1:9" s="39" customFormat="1" x14ac:dyDescent="0.25">
      <c r="A10" s="3"/>
      <c r="B10" s="526"/>
      <c r="C10" s="527"/>
      <c r="D10" s="3"/>
      <c r="E10" s="3"/>
      <c r="F10" s="73"/>
      <c r="G10" s="74"/>
      <c r="H10" s="3"/>
      <c r="I10" s="7"/>
    </row>
    <row r="11" spans="1:9" s="39" customFormat="1" ht="32.25" customHeight="1" x14ac:dyDescent="0.25">
      <c r="A11" s="3"/>
      <c r="B11" s="47"/>
      <c r="C11" s="67" t="s">
        <v>575</v>
      </c>
      <c r="D11" s="3"/>
      <c r="E11" s="3"/>
      <c r="F11" s="73"/>
      <c r="G11" s="74"/>
      <c r="H11" s="3"/>
      <c r="I11" s="7"/>
    </row>
    <row r="12" spans="1:9" s="39" customFormat="1" x14ac:dyDescent="0.25">
      <c r="A12" s="3"/>
      <c r="B12" s="75"/>
      <c r="C12" s="58"/>
      <c r="D12" s="48" t="s">
        <v>54</v>
      </c>
      <c r="E12" s="48" t="s">
        <v>55</v>
      </c>
      <c r="F12" s="48" t="s">
        <v>56</v>
      </c>
      <c r="G12" s="74"/>
      <c r="H12" s="3"/>
      <c r="I12" s="7"/>
    </row>
    <row r="13" spans="1:9" s="39" customFormat="1" x14ac:dyDescent="0.25">
      <c r="A13" s="3"/>
      <c r="B13" s="75"/>
      <c r="C13" s="49" t="s">
        <v>57</v>
      </c>
      <c r="D13" s="171"/>
      <c r="E13" s="171"/>
      <c r="F13" s="164">
        <f>IF(E13=0,IF(D13=0,0,100%),((D13-E13)/(ABS(E13))))</f>
        <v>0</v>
      </c>
      <c r="G13" s="76"/>
      <c r="H13" s="3"/>
      <c r="I13" s="7"/>
    </row>
    <row r="14" spans="1:9" s="39" customFormat="1" ht="54.75" customHeight="1" x14ac:dyDescent="0.25">
      <c r="A14" s="3"/>
      <c r="B14" s="75"/>
      <c r="C14" s="403" t="s">
        <v>693</v>
      </c>
      <c r="D14" s="49"/>
      <c r="E14" s="49"/>
      <c r="F14" s="49"/>
      <c r="G14" s="76"/>
      <c r="H14" s="3"/>
      <c r="I14" s="7"/>
    </row>
    <row r="15" spans="1:9" s="39" customFormat="1" x14ac:dyDescent="0.25">
      <c r="A15" s="3"/>
      <c r="B15" s="75"/>
      <c r="C15" s="49" t="s">
        <v>58</v>
      </c>
      <c r="D15" s="171"/>
      <c r="E15" s="171"/>
      <c r="F15" s="164">
        <f>IF(E15=0,IF(D15=0,0,100%),((D15-E15)/(ABS(E15))))</f>
        <v>0</v>
      </c>
      <c r="G15" s="76"/>
      <c r="H15" s="3"/>
      <c r="I15" s="7"/>
    </row>
    <row r="16" spans="1:9" s="39" customFormat="1" ht="11.25" customHeight="1" x14ac:dyDescent="0.25">
      <c r="A16" s="3"/>
      <c r="B16" s="75"/>
      <c r="C16" s="67"/>
      <c r="D16" s="78"/>
      <c r="E16" s="78"/>
      <c r="F16" s="79"/>
      <c r="G16" s="74"/>
      <c r="H16" s="3"/>
      <c r="I16" s="7"/>
    </row>
    <row r="17" spans="1:9" s="39" customFormat="1" x14ac:dyDescent="0.25">
      <c r="A17" s="3"/>
      <c r="B17" s="75"/>
      <c r="C17" s="49" t="s">
        <v>59</v>
      </c>
      <c r="D17" s="172">
        <f>D13-D15</f>
        <v>0</v>
      </c>
      <c r="E17" s="172">
        <f>E13-E15</f>
        <v>0</v>
      </c>
      <c r="F17" s="164">
        <f>IF(E17=0,IF(D17=0,0,100%),((D17-E17)/(ABS(E17))))</f>
        <v>0</v>
      </c>
      <c r="G17" s="74"/>
      <c r="H17" s="80"/>
      <c r="I17" s="7"/>
    </row>
    <row r="18" spans="1:9" s="39" customFormat="1" x14ac:dyDescent="0.25">
      <c r="A18" s="3"/>
      <c r="B18" s="75"/>
      <c r="C18" s="49" t="s">
        <v>60</v>
      </c>
      <c r="D18" s="171"/>
      <c r="E18" s="171"/>
      <c r="F18" s="79"/>
      <c r="G18" s="74"/>
      <c r="H18" s="80"/>
      <c r="I18" s="7"/>
    </row>
    <row r="19" spans="1:9" s="39" customFormat="1" ht="67.5" customHeight="1" x14ac:dyDescent="0.25">
      <c r="A19" s="3"/>
      <c r="B19" s="75"/>
      <c r="C19" s="404" t="s">
        <v>694</v>
      </c>
      <c r="D19" s="78"/>
      <c r="E19" s="78"/>
      <c r="F19" s="79" t="s">
        <v>61</v>
      </c>
      <c r="G19" s="74"/>
      <c r="H19" s="80"/>
      <c r="I19" s="7"/>
    </row>
    <row r="20" spans="1:9" s="39" customFormat="1" x14ac:dyDescent="0.25">
      <c r="A20" s="3"/>
      <c r="B20" s="75"/>
      <c r="C20" s="49" t="s">
        <v>62</v>
      </c>
      <c r="D20" s="171"/>
      <c r="E20" s="171"/>
      <c r="F20" s="79"/>
      <c r="G20" s="74"/>
      <c r="H20" s="82"/>
      <c r="I20" s="7"/>
    </row>
    <row r="21" spans="1:9" s="39" customFormat="1" ht="25.5" x14ac:dyDescent="0.25">
      <c r="A21" s="3"/>
      <c r="B21" s="75"/>
      <c r="C21" s="67" t="s">
        <v>63</v>
      </c>
      <c r="D21" s="78"/>
      <c r="E21" s="78"/>
      <c r="F21" s="79"/>
      <c r="G21" s="74"/>
      <c r="H21" s="3"/>
      <c r="I21" s="7"/>
    </row>
    <row r="22" spans="1:9" s="39" customFormat="1" x14ac:dyDescent="0.25">
      <c r="A22" s="3"/>
      <c r="B22" s="75"/>
      <c r="C22" s="49" t="s">
        <v>64</v>
      </c>
      <c r="D22" s="172">
        <f>D17+D18-D20</f>
        <v>0</v>
      </c>
      <c r="E22" s="172">
        <f>E17+E18-E20</f>
        <v>0</v>
      </c>
      <c r="F22" s="164">
        <f>IF(E22=0,IF(D22=0,0,100%),((D22-E22)/(ABS(E22))))</f>
        <v>0</v>
      </c>
      <c r="G22" s="74"/>
      <c r="H22" s="3"/>
      <c r="I22" s="7"/>
    </row>
    <row r="23" spans="1:9" s="39" customFormat="1" ht="15" x14ac:dyDescent="0.25">
      <c r="A23" s="3"/>
      <c r="B23" s="75"/>
      <c r="C23" s="83" t="s">
        <v>576</v>
      </c>
      <c r="D23" s="78"/>
      <c r="E23" s="78"/>
      <c r="F23" s="79"/>
      <c r="G23" s="74"/>
      <c r="H23" s="3"/>
      <c r="I23" s="7"/>
    </row>
    <row r="24" spans="1:9" s="39" customFormat="1" x14ac:dyDescent="0.25">
      <c r="A24" s="3"/>
      <c r="B24" s="75"/>
      <c r="C24" s="49" t="s">
        <v>65</v>
      </c>
      <c r="D24" s="171"/>
      <c r="E24" s="171"/>
      <c r="F24" s="84"/>
      <c r="G24" s="74"/>
      <c r="H24" s="3"/>
      <c r="I24" s="7"/>
    </row>
    <row r="25" spans="1:9" s="39" customFormat="1" ht="16.5" customHeight="1" x14ac:dyDescent="0.25">
      <c r="A25" s="3"/>
      <c r="B25" s="75"/>
      <c r="C25" s="81" t="s">
        <v>572</v>
      </c>
      <c r="D25" s="78"/>
      <c r="E25" s="78"/>
      <c r="F25" s="79"/>
      <c r="G25" s="74"/>
      <c r="H25" s="3"/>
      <c r="I25" s="7"/>
    </row>
    <row r="26" spans="1:9" s="39" customFormat="1" x14ac:dyDescent="0.25">
      <c r="A26" s="3"/>
      <c r="B26" s="75"/>
      <c r="C26" s="49" t="s">
        <v>66</v>
      </c>
      <c r="D26" s="171"/>
      <c r="E26" s="171"/>
      <c r="F26" s="84"/>
      <c r="G26" s="74"/>
      <c r="H26" s="3"/>
      <c r="I26" s="7"/>
    </row>
    <row r="27" spans="1:9" s="39" customFormat="1" ht="15" x14ac:dyDescent="0.25">
      <c r="A27" s="3"/>
      <c r="B27" s="75"/>
      <c r="C27" s="81" t="s">
        <v>573</v>
      </c>
      <c r="D27" s="78"/>
      <c r="E27" s="78"/>
      <c r="F27" s="79"/>
      <c r="G27" s="74"/>
      <c r="H27" s="3"/>
      <c r="I27" s="7"/>
    </row>
    <row r="28" spans="1:9" s="39" customFormat="1" ht="28.5" x14ac:dyDescent="0.25">
      <c r="A28" s="3"/>
      <c r="B28" s="75"/>
      <c r="C28" s="49" t="s">
        <v>67</v>
      </c>
      <c r="D28" s="171"/>
      <c r="E28" s="171"/>
      <c r="F28" s="84"/>
      <c r="G28" s="74"/>
      <c r="H28" s="3"/>
      <c r="I28" s="7"/>
    </row>
    <row r="29" spans="1:9" s="39" customFormat="1" x14ac:dyDescent="0.25">
      <c r="A29" s="3"/>
      <c r="B29" s="75"/>
      <c r="C29" s="49" t="s">
        <v>68</v>
      </c>
      <c r="D29" s="172">
        <f>D22+D24-D26+D28</f>
        <v>0</v>
      </c>
      <c r="E29" s="172">
        <f>E22+E24-E26+E28</f>
        <v>0</v>
      </c>
      <c r="F29" s="164">
        <f>IF(E29=0,IF(D29=0,0,100%),((D29-E29)/(ABS(E29))))</f>
        <v>0</v>
      </c>
      <c r="G29" s="74"/>
      <c r="H29" s="3"/>
      <c r="I29" s="7"/>
    </row>
    <row r="30" spans="1:9" s="39" customFormat="1" x14ac:dyDescent="0.25">
      <c r="A30" s="3"/>
      <c r="B30" s="85"/>
      <c r="C30" s="86"/>
      <c r="D30" s="87"/>
      <c r="E30" s="87"/>
      <c r="F30" s="88"/>
      <c r="G30" s="89"/>
      <c r="H30" s="3"/>
      <c r="I30" s="7"/>
    </row>
    <row r="31" spans="1:9" s="39" customFormat="1" x14ac:dyDescent="0.25">
      <c r="A31" s="3"/>
      <c r="B31" s="3"/>
      <c r="C31" s="58"/>
      <c r="D31" s="3"/>
      <c r="E31" s="3"/>
      <c r="F31" s="69"/>
      <c r="G31" s="3"/>
      <c r="H31" s="3"/>
      <c r="I31" s="7"/>
    </row>
    <row r="32" spans="1:9" s="39" customFormat="1" x14ac:dyDescent="0.25">
      <c r="A32" s="3"/>
      <c r="B32" s="526">
        <v>2</v>
      </c>
      <c r="C32" s="527" t="s">
        <v>69</v>
      </c>
      <c r="D32" s="527"/>
      <c r="E32" s="528"/>
      <c r="F32" s="71"/>
      <c r="G32" s="72"/>
      <c r="H32" s="3"/>
      <c r="I32" s="7"/>
    </row>
    <row r="33" spans="1:9" s="39" customFormat="1" x14ac:dyDescent="0.25">
      <c r="A33" s="3"/>
      <c r="B33" s="526"/>
      <c r="C33" s="527"/>
      <c r="D33" s="527"/>
      <c r="E33" s="528"/>
      <c r="F33" s="73"/>
      <c r="G33" s="74"/>
      <c r="H33" s="3"/>
      <c r="I33" s="7"/>
    </row>
    <row r="34" spans="1:9" s="39" customFormat="1" ht="25.5" x14ac:dyDescent="0.25">
      <c r="A34" s="3"/>
      <c r="B34" s="47"/>
      <c r="C34" s="67" t="s">
        <v>70</v>
      </c>
      <c r="D34" s="49"/>
      <c r="E34" s="48"/>
      <c r="F34" s="73"/>
      <c r="G34" s="74"/>
      <c r="H34" s="3"/>
      <c r="I34" s="7"/>
    </row>
    <row r="35" spans="1:9" s="39" customFormat="1" x14ac:dyDescent="0.25">
      <c r="A35" s="3"/>
      <c r="B35" s="75"/>
      <c r="C35" s="58"/>
      <c r="D35" s="48" t="s">
        <v>54</v>
      </c>
      <c r="E35" s="48" t="s">
        <v>55</v>
      </c>
      <c r="F35" s="90" t="s">
        <v>56</v>
      </c>
      <c r="G35" s="74"/>
      <c r="H35" s="3"/>
      <c r="I35" s="7"/>
    </row>
    <row r="36" spans="1:9" s="39" customFormat="1" x14ac:dyDescent="0.25">
      <c r="A36" s="3"/>
      <c r="B36" s="75"/>
      <c r="C36" s="49" t="s">
        <v>71</v>
      </c>
      <c r="D36" s="171"/>
      <c r="E36" s="171"/>
      <c r="F36" s="164">
        <f>IF(E36=0,IF(D36=0,0,100%),((D36-E36)/(ABS(E36))))</f>
        <v>0</v>
      </c>
      <c r="G36" s="74"/>
      <c r="H36" s="3"/>
      <c r="I36" s="7"/>
    </row>
    <row r="37" spans="1:9" s="39" customFormat="1" x14ac:dyDescent="0.25">
      <c r="A37" s="3"/>
      <c r="B37" s="75"/>
      <c r="C37" s="49" t="s">
        <v>72</v>
      </c>
      <c r="D37" s="171"/>
      <c r="E37" s="171"/>
      <c r="F37" s="164">
        <f>IF(E37=0,IF(D37=0,0,100%),((D37-E37)/(ABS(E37))))</f>
        <v>0</v>
      </c>
      <c r="G37" s="74"/>
      <c r="H37" s="3"/>
      <c r="I37" s="7"/>
    </row>
    <row r="38" spans="1:9" s="39" customFormat="1" x14ac:dyDescent="0.25">
      <c r="A38" s="3"/>
      <c r="B38" s="75"/>
      <c r="C38" s="49"/>
      <c r="D38" s="91"/>
      <c r="E38" s="3"/>
      <c r="F38" s="69"/>
      <c r="G38" s="74"/>
      <c r="H38" s="3"/>
      <c r="I38" s="7"/>
    </row>
    <row r="39" spans="1:9" s="39" customFormat="1" x14ac:dyDescent="0.25">
      <c r="A39" s="3"/>
      <c r="B39" s="75"/>
      <c r="C39" s="49" t="s">
        <v>73</v>
      </c>
      <c r="D39" s="172">
        <f>D36+D37</f>
        <v>0</v>
      </c>
      <c r="E39" s="172">
        <f>E36+E37</f>
        <v>0</v>
      </c>
      <c r="F39" s="164">
        <f>IF(E39=0,IF(D39=0,0,100%),((D39-E39)/(ABS(E39))))</f>
        <v>0</v>
      </c>
      <c r="G39" s="74"/>
      <c r="H39" s="3"/>
      <c r="I39" s="7"/>
    </row>
    <row r="40" spans="1:9" s="39" customFormat="1" x14ac:dyDescent="0.25">
      <c r="A40" s="3"/>
      <c r="B40" s="75"/>
      <c r="C40" s="58"/>
      <c r="D40" s="3"/>
      <c r="E40" s="3"/>
      <c r="F40" s="69"/>
      <c r="G40" s="74"/>
      <c r="H40" s="3"/>
      <c r="I40" s="7"/>
    </row>
    <row r="41" spans="1:9" s="39" customFormat="1" x14ac:dyDescent="0.25">
      <c r="A41" s="3"/>
      <c r="B41" s="75"/>
      <c r="C41" s="49" t="s">
        <v>74</v>
      </c>
      <c r="D41" s="171"/>
      <c r="E41" s="171"/>
      <c r="F41" s="69"/>
      <c r="G41" s="74"/>
      <c r="H41" s="3"/>
      <c r="I41" s="7"/>
    </row>
    <row r="42" spans="1:9" s="39" customFormat="1" x14ac:dyDescent="0.25">
      <c r="A42" s="3"/>
      <c r="B42" s="75"/>
      <c r="C42" s="49" t="s">
        <v>75</v>
      </c>
      <c r="D42" s="171"/>
      <c r="E42" s="171"/>
      <c r="F42" s="69"/>
      <c r="G42" s="74"/>
      <c r="H42" s="3"/>
      <c r="I42" s="7"/>
    </row>
    <row r="43" spans="1:9" s="39" customFormat="1" x14ac:dyDescent="0.25">
      <c r="A43" s="3"/>
      <c r="B43" s="75"/>
      <c r="C43" s="49" t="s">
        <v>76</v>
      </c>
      <c r="D43" s="172">
        <f>D41+D42</f>
        <v>0</v>
      </c>
      <c r="E43" s="172">
        <f>E41+E42</f>
        <v>0</v>
      </c>
      <c r="F43" s="164">
        <f>IF(E43=0,IF(D43=0,0,100%),((D43-E43)/(ABS(E43))))</f>
        <v>0</v>
      </c>
      <c r="G43" s="74"/>
      <c r="H43" s="3"/>
      <c r="I43" s="7"/>
    </row>
    <row r="44" spans="1:9" s="39" customFormat="1" x14ac:dyDescent="0.25">
      <c r="A44" s="3"/>
      <c r="B44" s="75"/>
      <c r="C44" s="49"/>
      <c r="D44" s="91"/>
      <c r="E44" s="3"/>
      <c r="F44" s="69"/>
      <c r="G44" s="74"/>
      <c r="H44" s="3"/>
      <c r="I44" s="7"/>
    </row>
    <row r="45" spans="1:9" s="39" customFormat="1" x14ac:dyDescent="0.25">
      <c r="A45" s="3"/>
      <c r="B45" s="75"/>
      <c r="C45" s="49" t="s">
        <v>77</v>
      </c>
      <c r="D45" s="171"/>
      <c r="E45" s="171"/>
      <c r="F45" s="69"/>
      <c r="G45" s="74"/>
      <c r="H45" s="3"/>
      <c r="I45" s="7"/>
    </row>
    <row r="46" spans="1:9" s="39" customFormat="1" x14ac:dyDescent="0.25">
      <c r="A46" s="3"/>
      <c r="B46" s="75"/>
      <c r="C46" s="49" t="s">
        <v>78</v>
      </c>
      <c r="D46" s="171"/>
      <c r="E46" s="171"/>
      <c r="F46" s="69"/>
      <c r="G46" s="74"/>
      <c r="H46" s="3"/>
      <c r="I46" s="7"/>
    </row>
    <row r="47" spans="1:9" s="39" customFormat="1" x14ac:dyDescent="0.25">
      <c r="A47" s="3"/>
      <c r="B47" s="75"/>
      <c r="C47" s="49" t="s">
        <v>79</v>
      </c>
      <c r="D47" s="171"/>
      <c r="E47" s="171"/>
      <c r="F47" s="69"/>
      <c r="G47" s="74"/>
      <c r="H47" s="3"/>
      <c r="I47" s="7"/>
    </row>
    <row r="48" spans="1:9" s="39" customFormat="1" x14ac:dyDescent="0.25">
      <c r="A48" s="3"/>
      <c r="B48" s="75"/>
      <c r="C48" s="49" t="s">
        <v>80</v>
      </c>
      <c r="D48" s="171"/>
      <c r="E48" s="171"/>
      <c r="F48" s="69"/>
      <c r="G48" s="74"/>
      <c r="H48" s="3"/>
      <c r="I48" s="7"/>
    </row>
    <row r="49" spans="1:9" s="39" customFormat="1" ht="25.5" x14ac:dyDescent="0.25">
      <c r="A49" s="3"/>
      <c r="B49" s="75"/>
      <c r="C49" s="77" t="s">
        <v>574</v>
      </c>
      <c r="D49" s="69"/>
      <c r="E49" s="69"/>
      <c r="F49" s="69"/>
      <c r="G49" s="74"/>
      <c r="H49" s="3"/>
      <c r="I49" s="7"/>
    </row>
    <row r="50" spans="1:9" s="39" customFormat="1" x14ac:dyDescent="0.25">
      <c r="A50" s="3"/>
      <c r="B50" s="75"/>
      <c r="C50" s="49" t="s">
        <v>81</v>
      </c>
      <c r="D50" s="172">
        <f>D45+D46+D47+D48</f>
        <v>0</v>
      </c>
      <c r="E50" s="172">
        <f>E45+E46+E47+E48</f>
        <v>0</v>
      </c>
      <c r="F50" s="164">
        <f>IF(E50=0,IF(D50=0,0,100%),((D50-E50)/(ABS(E50))))</f>
        <v>0</v>
      </c>
      <c r="G50" s="74"/>
      <c r="H50" s="3"/>
      <c r="I50" s="7"/>
    </row>
    <row r="51" spans="1:9" s="39" customFormat="1" x14ac:dyDescent="0.25">
      <c r="A51" s="3"/>
      <c r="B51" s="75"/>
      <c r="C51" s="58"/>
      <c r="D51" s="3"/>
      <c r="E51" s="3"/>
      <c r="F51" s="69"/>
      <c r="G51" s="74"/>
      <c r="H51" s="3"/>
      <c r="I51" s="7"/>
    </row>
    <row r="52" spans="1:9" s="39" customFormat="1" x14ac:dyDescent="0.25">
      <c r="A52" s="3"/>
      <c r="B52" s="75"/>
      <c r="C52" s="49" t="s">
        <v>82</v>
      </c>
      <c r="D52" s="172">
        <f>D43+D50</f>
        <v>0</v>
      </c>
      <c r="E52" s="172">
        <f>E43+E50</f>
        <v>0</v>
      </c>
      <c r="F52" s="164">
        <f>IF(E52=0,IF(D52=0,0,100%),((D52-E52)/(ABS(E52))))</f>
        <v>0</v>
      </c>
      <c r="G52" s="74"/>
      <c r="H52" s="3"/>
      <c r="I52" s="7"/>
    </row>
    <row r="53" spans="1:9" s="39" customFormat="1" x14ac:dyDescent="0.25">
      <c r="A53" s="3"/>
      <c r="B53" s="85"/>
      <c r="C53" s="86"/>
      <c r="D53" s="87"/>
      <c r="E53" s="87"/>
      <c r="F53" s="88"/>
      <c r="G53" s="89"/>
      <c r="H53" s="3"/>
      <c r="I53" s="7"/>
    </row>
    <row r="54" spans="1:9" s="39" customFormat="1" x14ac:dyDescent="0.25">
      <c r="A54" s="3"/>
      <c r="B54" s="3"/>
      <c r="C54" s="58"/>
      <c r="D54" s="3"/>
      <c r="E54" s="3"/>
      <c r="F54" s="69"/>
      <c r="G54" s="3"/>
      <c r="H54" s="3"/>
      <c r="I54" s="7"/>
    </row>
    <row r="55" spans="1:9" s="39" customFormat="1" ht="15" customHeight="1" x14ac:dyDescent="0.25">
      <c r="A55" s="3"/>
      <c r="B55" s="359"/>
      <c r="C55" s="469" t="s">
        <v>88</v>
      </c>
      <c r="D55" s="469"/>
      <c r="E55" s="359"/>
      <c r="F55" s="92"/>
      <c r="G55" s="93"/>
      <c r="H55" s="3"/>
      <c r="I55" s="7"/>
    </row>
    <row r="56" spans="1:9" s="39" customFormat="1" x14ac:dyDescent="0.25">
      <c r="A56" s="3"/>
      <c r="B56" s="167"/>
      <c r="C56" s="468" t="str">
        <f>IF(OR(ISBLANK(D13),ISBLANK(E13),ISBLANK(F13),ISBLANK(D15),ISBLANK(E15),ISBLANK(F15),ISBLANK(D17),ISBLANK(E17),ISBLANK(F17),ISBLANK(D18),ISBLANK(E18),ISBLANK(D20),ISBLANK(E20),ISBLANK(D22),ISBLANK(E22),ISBLANK(F22),ISBLANK(D24),ISBLANK(E24),ISBLANK(D26),ISBLANK(E26),ISBLANK(D28),ISBLANK(E28),ISBLANK(D29),ISBLANK(E29),ISBLANK(F29),ISBLANK(D36),ISBLANK(E36),ISBLANK(F36),ISBLANK(D37),ISBLANK(E37),ISBLANK(F37),ISBLANK(D39),ISBLANK(E39),ISBLANK(F39),ISBLANK(D41),ISBLANK(E41),ISBLANK(D42),ISBLANK(E42),ISBLANK(D43),ISBLANK(E43),ISBLANK(F43),ISBLANK(D45),ISBLANK(E45),ISBLANK(D46),ISBLANK(E46),ISBLANK(D48),ISBLANK(E48),ISBLANK(D50),ISBLANK(E50),ISBLANK(F50),ISBLANK(D52),ISBLANK(E52),ISBLANK(F52),ISBLANK(D47),ISBLANK(E47)),"FALSE","TRUE")</f>
        <v>FALSE</v>
      </c>
      <c r="D56" s="468"/>
      <c r="E56" s="9"/>
      <c r="F56" s="167"/>
      <c r="G56" s="93"/>
      <c r="H56" s="3"/>
      <c r="I56" s="7"/>
    </row>
    <row r="57" spans="1:9" s="39" customFormat="1" x14ac:dyDescent="0.25">
      <c r="A57" s="3"/>
      <c r="B57" s="94"/>
      <c r="C57" s="95"/>
      <c r="D57" s="95"/>
      <c r="E57" s="93"/>
      <c r="F57" s="92"/>
      <c r="G57" s="93"/>
      <c r="H57" s="3"/>
      <c r="I57" s="7"/>
    </row>
  </sheetData>
  <sheetProtection algorithmName="SHA-512" hashValue="RGhir/RByR96bZyn7N3r53oysDRYGNduVSbcoVbSena0oIt89uXW4KAmlVrbyNtTXgOk1Hl4GCgEmOgFmKpoMQ==" saltValue="u2yyvx+bbp5ds60UmFeZNw==" spinCount="100000" sheet="1" objects="1" scenarios="1"/>
  <dataConsolidate/>
  <mergeCells count="10">
    <mergeCell ref="C56:D56"/>
    <mergeCell ref="C55:D55"/>
    <mergeCell ref="B32:B33"/>
    <mergeCell ref="C32:D33"/>
    <mergeCell ref="E32:E33"/>
    <mergeCell ref="F5:G5"/>
    <mergeCell ref="B7:G7"/>
    <mergeCell ref="B9:B10"/>
    <mergeCell ref="C9:C10"/>
    <mergeCell ref="A6:G6"/>
  </mergeCells>
  <conditionalFormatting sqref="C56">
    <cfRule type="cellIs" dxfId="78" priority="1" operator="equal">
      <formula>"TRUE"</formula>
    </cfRule>
    <cfRule type="cellIs" dxfId="77" priority="2" operator="equal">
      <formula>"FALSE"</formula>
    </cfRule>
    <cfRule type="expression" dxfId="76" priority="6" stopIfTrue="1">
      <formula>NOT(ISERROR(SEARCH("TRUE",C56)))</formula>
    </cfRule>
    <cfRule type="expression" dxfId="75" priority="7" stopIfTrue="1">
      <formula>NOT(ISERROR(SEARCH("FALSE",C56)))</formula>
    </cfRule>
  </conditionalFormatting>
  <dataValidations count="6">
    <dataValidation type="whole" operator="greaterThanOrEqual" allowBlank="1" showInputMessage="1" showErrorMessage="1" promptTitle="Input data" prompt="Insert non-negative integer value" sqref="D15:E15 D20:E20 D26:E26 D24:E24" xr:uid="{00000000-0002-0000-0900-000000000000}">
      <formula1>0</formula1>
    </dataValidation>
    <dataValidation type="whole" operator="greaterThanOrEqual" allowBlank="1" showInputMessage="1" showErrorMessage="1" sqref="D45:E46 D41:E42 D36:E37" xr:uid="{00000000-0002-0000-0900-000001000000}">
      <formula1>0</formula1>
    </dataValidation>
    <dataValidation operator="greaterThanOrEqual" allowBlank="1" showInputMessage="1" showErrorMessage="1" sqref="F28 F24 F26" xr:uid="{00000000-0002-0000-0900-000002000000}"/>
    <dataValidation type="decimal" allowBlank="1" showInputMessage="1" showErrorMessage="1" sqref="D28:E28 D47:E48" xr:uid="{00000000-0002-0000-0900-000003000000}">
      <formula1>-9999999999999990</formula1>
      <formula2>9999999999999990</formula2>
    </dataValidation>
    <dataValidation type="whole" allowBlank="1" showInputMessage="1" showErrorMessage="1" promptTitle="Input data" prompt="Insert integer value" sqref="D13:E13" xr:uid="{7E73C1B0-AABF-491F-8C30-D5097A031EF0}">
      <formula1>-9.99999999999999E+36</formula1>
      <formula2>9.99999999999999E+34</formula2>
    </dataValidation>
    <dataValidation type="whole" allowBlank="1" showInputMessage="1" showErrorMessage="1" promptTitle="Input data" prompt="Insert integer value" sqref="D18:E18" xr:uid="{740BFB6F-8981-4DE8-87AE-7B38EA795EB3}">
      <formula1>-9.99999999999999E+39</formula1>
      <formula2>9.99999999999999E+31</formula2>
    </dataValidation>
  </dataValidations>
  <pageMargins left="0.70000000000000007" right="0.70000000000000007" top="0.75" bottom="0.75" header="0.30000000000000004" footer="0.30000000000000004"/>
  <pageSetup paperSize="9" scale="65" fitToHeight="0" orientation="portrait" r:id="rId1"/>
  <rowBreaks count="1" manualBreakCount="1">
    <brk id="6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99"/>
  <sheetViews>
    <sheetView view="pageBreakPreview" zoomScaleNormal="100" zoomScaleSheetLayoutView="100" workbookViewId="0"/>
  </sheetViews>
  <sheetFormatPr defaultRowHeight="15" x14ac:dyDescent="0.25"/>
  <cols>
    <col min="1" max="1" width="4" style="98" customWidth="1"/>
    <col min="2" max="2" width="6.85546875" style="98" customWidth="1"/>
    <col min="3" max="3" width="80.85546875" style="98" customWidth="1"/>
    <col min="4" max="4" width="5.28515625" style="98" customWidth="1"/>
    <col min="5" max="5" width="5.5703125" style="98" customWidth="1"/>
    <col min="6" max="6" width="4" style="98" customWidth="1"/>
    <col min="7" max="16384" width="9.140625" style="98"/>
  </cols>
  <sheetData>
    <row r="1" spans="1:8" ht="18.75" x14ac:dyDescent="0.25">
      <c r="A1" s="7"/>
      <c r="B1" s="116" t="str">
        <f>Instructions!A1</f>
        <v>Form RBSF-ASP</v>
      </c>
      <c r="C1" s="3"/>
      <c r="D1" s="3"/>
      <c r="E1" s="3"/>
      <c r="F1" s="279"/>
    </row>
    <row r="2" spans="1:8" ht="18.75" x14ac:dyDescent="0.3">
      <c r="A2" s="34"/>
      <c r="B2" s="3"/>
      <c r="C2" s="3"/>
      <c r="D2" s="3"/>
      <c r="E2" s="3"/>
      <c r="F2" s="279"/>
    </row>
    <row r="3" spans="1:8" ht="18.75" x14ac:dyDescent="0.3">
      <c r="A3" s="34"/>
      <c r="B3" s="529">
        <f>'Section A'!D21</f>
        <v>0</v>
      </c>
      <c r="C3" s="529"/>
      <c r="D3" s="3"/>
      <c r="E3" s="3"/>
      <c r="F3" s="279"/>
    </row>
    <row r="4" spans="1:8" s="31" customFormat="1" x14ac:dyDescent="0.25">
      <c r="A4" s="3"/>
      <c r="B4" s="3"/>
      <c r="C4" s="3"/>
      <c r="D4" s="3"/>
      <c r="E4" s="3"/>
      <c r="F4" s="279"/>
      <c r="G4" s="98"/>
      <c r="H4" s="98"/>
    </row>
    <row r="5" spans="1:8" s="31" customFormat="1" x14ac:dyDescent="0.25">
      <c r="A5" s="3"/>
      <c r="B5" s="3"/>
      <c r="C5" s="3"/>
      <c r="D5" s="3"/>
      <c r="E5" s="3"/>
      <c r="F5" s="279"/>
      <c r="G5" s="98"/>
      <c r="H5" s="98"/>
    </row>
    <row r="6" spans="1:8" s="31" customFormat="1" ht="18.75" customHeight="1" x14ac:dyDescent="0.25">
      <c r="A6" s="423" t="s">
        <v>616</v>
      </c>
      <c r="B6" s="423"/>
      <c r="C6" s="423"/>
      <c r="D6" s="423"/>
      <c r="E6" s="423"/>
      <c r="F6" s="279"/>
      <c r="G6" s="98"/>
      <c r="H6" s="98"/>
    </row>
    <row r="7" spans="1:8" s="31" customFormat="1" x14ac:dyDescent="0.25">
      <c r="A7" s="3"/>
      <c r="B7" s="3"/>
      <c r="C7" s="3"/>
      <c r="D7" s="3"/>
      <c r="E7" s="3"/>
      <c r="F7" s="279"/>
      <c r="G7" s="98"/>
      <c r="H7" s="98"/>
    </row>
    <row r="8" spans="1:8" s="31" customFormat="1" ht="32.25" customHeight="1" x14ac:dyDescent="0.25">
      <c r="A8" s="3"/>
      <c r="B8" s="285">
        <v>1</v>
      </c>
      <c r="C8" s="541" t="s">
        <v>639</v>
      </c>
      <c r="D8" s="542"/>
      <c r="E8" s="286"/>
      <c r="F8" s="279"/>
      <c r="G8" s="98"/>
      <c r="H8" s="98"/>
    </row>
    <row r="9" spans="1:8" s="31" customFormat="1" ht="15.75" x14ac:dyDescent="0.25">
      <c r="A9" s="3"/>
      <c r="B9" s="287"/>
      <c r="C9" s="32"/>
      <c r="D9" s="208"/>
      <c r="E9" s="295"/>
      <c r="F9" s="279"/>
      <c r="G9" s="98"/>
      <c r="H9" s="98"/>
    </row>
    <row r="10" spans="1:8" s="31" customFormat="1" ht="15.75" x14ac:dyDescent="0.25">
      <c r="A10" s="3"/>
      <c r="B10" s="303"/>
      <c r="C10" s="282"/>
      <c r="D10" s="301"/>
      <c r="E10" s="302"/>
      <c r="F10" s="279"/>
      <c r="G10" s="98"/>
      <c r="H10" s="98"/>
    </row>
    <row r="11" spans="1:8" s="31" customFormat="1" ht="32.25" customHeight="1" x14ac:dyDescent="0.25">
      <c r="A11" s="3"/>
      <c r="B11" s="296" t="s">
        <v>20</v>
      </c>
      <c r="C11" s="439" t="s">
        <v>664</v>
      </c>
      <c r="D11" s="536"/>
      <c r="E11" s="298"/>
      <c r="F11" s="279"/>
      <c r="G11" s="98"/>
      <c r="H11" s="98"/>
    </row>
    <row r="12" spans="1:8" s="31" customFormat="1" ht="15.75" x14ac:dyDescent="0.25">
      <c r="A12" s="3"/>
      <c r="B12" s="287"/>
      <c r="C12" s="377"/>
      <c r="D12" s="93"/>
      <c r="E12" s="376"/>
      <c r="F12" s="279"/>
      <c r="G12" s="98"/>
      <c r="H12" s="227" t="b">
        <f>IF(AND(C9=0,C12&lt;&gt;0),FALSE,TRUE)</f>
        <v>1</v>
      </c>
    </row>
    <row r="13" spans="1:8" s="31" customFormat="1" ht="15.75" x14ac:dyDescent="0.25">
      <c r="A13" s="3"/>
      <c r="B13" s="288"/>
      <c r="C13" s="289"/>
      <c r="D13" s="292"/>
      <c r="E13" s="293"/>
      <c r="F13" s="279"/>
      <c r="G13" s="98"/>
      <c r="H13" s="98"/>
    </row>
    <row r="14" spans="1:8" s="31" customFormat="1" x14ac:dyDescent="0.25">
      <c r="A14" s="3"/>
      <c r="B14" s="3"/>
      <c r="C14" s="98"/>
      <c r="D14" s="3"/>
      <c r="E14" s="3"/>
      <c r="F14" s="279"/>
      <c r="G14" s="98"/>
      <c r="H14" s="98"/>
    </row>
    <row r="15" spans="1:8" s="31" customFormat="1" ht="15.75" x14ac:dyDescent="0.25">
      <c r="A15" s="3"/>
      <c r="B15" s="285">
        <v>2</v>
      </c>
      <c r="C15" s="534" t="s">
        <v>473</v>
      </c>
      <c r="D15" s="535"/>
      <c r="E15" s="286"/>
      <c r="F15" s="279"/>
      <c r="G15" s="98"/>
      <c r="H15" s="98"/>
    </row>
    <row r="16" spans="1:8" s="31" customFormat="1" ht="77.25" customHeight="1" x14ac:dyDescent="0.25">
      <c r="A16" s="3"/>
      <c r="B16" s="296"/>
      <c r="C16" s="539" t="s">
        <v>479</v>
      </c>
      <c r="D16" s="540"/>
      <c r="E16" s="299"/>
      <c r="F16" s="279"/>
      <c r="G16" s="98"/>
      <c r="H16" s="98"/>
    </row>
    <row r="17" spans="1:8" s="31" customFormat="1" ht="15.75" x14ac:dyDescent="0.25">
      <c r="A17" s="3"/>
      <c r="B17" s="287"/>
      <c r="C17" s="32"/>
      <c r="D17" s="208"/>
      <c r="E17" s="295"/>
      <c r="F17" s="279"/>
      <c r="G17" s="98"/>
      <c r="H17" s="98"/>
    </row>
    <row r="18" spans="1:8" s="31" customFormat="1" ht="15.75" x14ac:dyDescent="0.25">
      <c r="A18" s="3"/>
      <c r="B18" s="303"/>
      <c r="C18" s="304"/>
      <c r="D18" s="301"/>
      <c r="E18" s="305"/>
      <c r="F18" s="279"/>
      <c r="G18" s="98"/>
      <c r="H18" s="98"/>
    </row>
    <row r="19" spans="1:8" s="31" customFormat="1" ht="31.5" customHeight="1" x14ac:dyDescent="0.25">
      <c r="A19" s="3"/>
      <c r="B19" s="296" t="s">
        <v>9</v>
      </c>
      <c r="C19" s="439" t="s">
        <v>664</v>
      </c>
      <c r="D19" s="536"/>
      <c r="E19" s="299"/>
      <c r="F19" s="279"/>
      <c r="G19" s="98"/>
      <c r="H19" s="98"/>
    </row>
    <row r="20" spans="1:8" s="31" customFormat="1" ht="15.75" x14ac:dyDescent="0.25">
      <c r="A20" s="3"/>
      <c r="B20" s="287"/>
      <c r="C20" s="377"/>
      <c r="D20" s="93"/>
      <c r="E20" s="376"/>
      <c r="F20" s="279"/>
      <c r="G20" s="98"/>
      <c r="H20" s="227" t="b">
        <f>IF(AND(C17=0,C20&lt;&gt;0),FALSE,TRUE)</f>
        <v>1</v>
      </c>
    </row>
    <row r="21" spans="1:8" s="31" customFormat="1" ht="113.25" customHeight="1" x14ac:dyDescent="0.25">
      <c r="A21" s="3"/>
      <c r="B21" s="369" t="s">
        <v>665</v>
      </c>
      <c r="C21" s="545" t="s">
        <v>680</v>
      </c>
      <c r="D21" s="546"/>
      <c r="E21" s="371"/>
      <c r="F21" s="279"/>
      <c r="G21" s="98"/>
      <c r="H21" s="98"/>
    </row>
    <row r="22" spans="1:8" s="31" customFormat="1" ht="15.75" x14ac:dyDescent="0.25">
      <c r="A22" s="3"/>
      <c r="B22" s="370"/>
      <c r="C22" s="377"/>
      <c r="D22" s="93"/>
      <c r="E22" s="376"/>
      <c r="F22" s="279"/>
      <c r="G22" s="98"/>
      <c r="H22" s="98"/>
    </row>
    <row r="23" spans="1:8" s="31" customFormat="1" ht="35.25" customHeight="1" x14ac:dyDescent="0.25">
      <c r="A23" s="3"/>
      <c r="B23" s="372">
        <v>4</v>
      </c>
      <c r="C23" s="537" t="s">
        <v>474</v>
      </c>
      <c r="D23" s="538"/>
      <c r="E23" s="373"/>
      <c r="F23" s="279"/>
      <c r="G23" s="98"/>
      <c r="H23" s="98"/>
    </row>
    <row r="24" spans="1:8" s="31" customFormat="1" ht="15.75" x14ac:dyDescent="0.25">
      <c r="A24" s="3"/>
      <c r="B24" s="287"/>
      <c r="C24" s="32"/>
      <c r="D24" s="208"/>
      <c r="E24" s="295"/>
      <c r="F24" s="279"/>
      <c r="G24" s="98"/>
      <c r="H24" s="98"/>
    </row>
    <row r="25" spans="1:8" s="31" customFormat="1" ht="15.75" x14ac:dyDescent="0.25">
      <c r="A25" s="3"/>
      <c r="B25" s="288"/>
      <c r="C25" s="289"/>
      <c r="D25" s="294"/>
      <c r="E25" s="290"/>
      <c r="F25" s="279"/>
      <c r="G25" s="98"/>
      <c r="H25" s="98"/>
    </row>
    <row r="26" spans="1:8" s="31" customFormat="1" x14ac:dyDescent="0.25">
      <c r="A26" s="3"/>
      <c r="B26" s="3"/>
      <c r="C26" s="98"/>
      <c r="D26" s="3"/>
      <c r="E26" s="3"/>
      <c r="F26" s="279"/>
      <c r="G26" s="98"/>
      <c r="H26" s="98"/>
    </row>
    <row r="27" spans="1:8" s="31" customFormat="1" ht="15.75" x14ac:dyDescent="0.25">
      <c r="A27" s="3"/>
      <c r="B27" s="285">
        <v>5</v>
      </c>
      <c r="C27" s="541" t="s">
        <v>475</v>
      </c>
      <c r="D27" s="542"/>
      <c r="E27" s="286"/>
      <c r="F27" s="279"/>
      <c r="G27" s="98"/>
      <c r="H27" s="98"/>
    </row>
    <row r="28" spans="1:8" s="31" customFormat="1" ht="15.75" x14ac:dyDescent="0.25">
      <c r="A28" s="3"/>
      <c r="B28" s="287"/>
      <c r="C28" s="32"/>
      <c r="D28" s="208"/>
      <c r="E28" s="295"/>
      <c r="F28" s="279"/>
      <c r="G28" s="98"/>
      <c r="H28" s="98"/>
    </row>
    <row r="29" spans="1:8" s="31" customFormat="1" ht="15.75" x14ac:dyDescent="0.25">
      <c r="A29" s="3"/>
      <c r="B29" s="288"/>
      <c r="C29" s="289"/>
      <c r="D29" s="294"/>
      <c r="E29" s="290"/>
      <c r="F29" s="279"/>
      <c r="G29" s="98"/>
      <c r="H29" s="98"/>
    </row>
    <row r="30" spans="1:8" s="31" customFormat="1" x14ac:dyDescent="0.25">
      <c r="A30" s="3"/>
      <c r="B30" s="3"/>
      <c r="C30" s="98"/>
      <c r="D30" s="3"/>
      <c r="E30" s="3"/>
      <c r="F30" s="279"/>
      <c r="G30" s="98"/>
      <c r="H30" s="98"/>
    </row>
    <row r="31" spans="1:8" s="31" customFormat="1" ht="32.25" customHeight="1" x14ac:dyDescent="0.25">
      <c r="A31" s="3"/>
      <c r="B31" s="285">
        <v>6</v>
      </c>
      <c r="C31" s="534" t="s">
        <v>477</v>
      </c>
      <c r="D31" s="535"/>
      <c r="E31" s="286"/>
      <c r="F31" s="279"/>
      <c r="G31" s="98"/>
      <c r="H31" s="98"/>
    </row>
    <row r="32" spans="1:8" s="31" customFormat="1" ht="153.75" customHeight="1" x14ac:dyDescent="0.25">
      <c r="A32" s="3"/>
      <c r="B32" s="296"/>
      <c r="C32" s="539" t="s">
        <v>478</v>
      </c>
      <c r="D32" s="540"/>
      <c r="E32" s="299"/>
      <c r="F32" s="279"/>
      <c r="G32" s="98"/>
      <c r="H32" s="98"/>
    </row>
    <row r="33" spans="1:8" s="31" customFormat="1" ht="15.75" x14ac:dyDescent="0.25">
      <c r="A33" s="3"/>
      <c r="B33" s="287"/>
      <c r="C33" s="32"/>
      <c r="D33" s="208"/>
      <c r="E33" s="295"/>
      <c r="F33" s="279"/>
      <c r="G33" s="98"/>
      <c r="H33" s="98"/>
    </row>
    <row r="34" spans="1:8" s="31" customFormat="1" ht="15.75" x14ac:dyDescent="0.25">
      <c r="A34" s="3"/>
      <c r="B34" s="288"/>
      <c r="C34" s="289"/>
      <c r="D34" s="294"/>
      <c r="E34" s="290"/>
      <c r="F34" s="279"/>
      <c r="G34" s="98"/>
      <c r="H34" s="98"/>
    </row>
    <row r="35" spans="1:8" s="31" customFormat="1" x14ac:dyDescent="0.25">
      <c r="A35" s="3"/>
      <c r="B35" s="3"/>
      <c r="C35" s="98"/>
      <c r="D35" s="3"/>
      <c r="E35" s="3"/>
      <c r="F35" s="279"/>
      <c r="G35" s="98"/>
      <c r="H35" s="98"/>
    </row>
    <row r="36" spans="1:8" s="31" customFormat="1" ht="31.5" customHeight="1" x14ac:dyDescent="0.25">
      <c r="A36" s="3"/>
      <c r="B36" s="285">
        <v>7</v>
      </c>
      <c r="C36" s="534" t="s">
        <v>480</v>
      </c>
      <c r="D36" s="535"/>
      <c r="E36" s="286"/>
      <c r="F36" s="279"/>
      <c r="G36" s="98"/>
      <c r="H36" s="98"/>
    </row>
    <row r="37" spans="1:8" s="31" customFormat="1" ht="15.75" x14ac:dyDescent="0.25">
      <c r="A37" s="3"/>
      <c r="B37" s="296"/>
      <c r="C37" s="539" t="s">
        <v>481</v>
      </c>
      <c r="D37" s="540"/>
      <c r="E37" s="299"/>
      <c r="F37" s="279"/>
      <c r="G37" s="98"/>
      <c r="H37" s="98"/>
    </row>
    <row r="38" spans="1:8" s="31" customFormat="1" ht="15.75" x14ac:dyDescent="0.25">
      <c r="A38" s="3"/>
      <c r="B38" s="287"/>
      <c r="C38" s="32"/>
      <c r="D38" s="208"/>
      <c r="E38" s="295"/>
      <c r="F38" s="279"/>
      <c r="G38" s="98"/>
      <c r="H38" s="98"/>
    </row>
    <row r="39" spans="1:8" s="31" customFormat="1" ht="15.75" x14ac:dyDescent="0.25">
      <c r="A39" s="3"/>
      <c r="B39" s="288"/>
      <c r="C39" s="289"/>
      <c r="D39" s="294"/>
      <c r="E39" s="290"/>
      <c r="F39" s="279"/>
      <c r="G39" s="98"/>
      <c r="H39" s="98"/>
    </row>
    <row r="40" spans="1:8" s="31" customFormat="1" x14ac:dyDescent="0.25">
      <c r="A40" s="3"/>
      <c r="B40" s="3"/>
      <c r="C40" s="98"/>
      <c r="D40" s="3"/>
      <c r="E40" s="3"/>
      <c r="F40" s="279"/>
      <c r="G40" s="98"/>
      <c r="H40" s="98"/>
    </row>
    <row r="41" spans="1:8" s="31" customFormat="1" ht="15.75" x14ac:dyDescent="0.25">
      <c r="A41" s="3"/>
      <c r="B41" s="285">
        <v>8</v>
      </c>
      <c r="C41" s="534" t="s">
        <v>482</v>
      </c>
      <c r="D41" s="535"/>
      <c r="E41" s="286"/>
      <c r="F41" s="279"/>
      <c r="G41" s="98"/>
      <c r="H41" s="98"/>
    </row>
    <row r="42" spans="1:8" s="31" customFormat="1" ht="15.75" x14ac:dyDescent="0.25">
      <c r="A42" s="3"/>
      <c r="B42" s="296"/>
      <c r="C42" s="539" t="s">
        <v>483</v>
      </c>
      <c r="D42" s="540"/>
      <c r="E42" s="299"/>
      <c r="F42" s="279"/>
      <c r="G42" s="98"/>
      <c r="H42" s="98"/>
    </row>
    <row r="43" spans="1:8" s="31" customFormat="1" ht="15.75" x14ac:dyDescent="0.25">
      <c r="A43" s="3"/>
      <c r="B43" s="287"/>
      <c r="C43" s="32"/>
      <c r="D43" s="208"/>
      <c r="E43" s="295"/>
      <c r="F43" s="279"/>
      <c r="G43" s="98"/>
      <c r="H43" s="98"/>
    </row>
    <row r="44" spans="1:8" s="31" customFormat="1" ht="15.75" x14ac:dyDescent="0.25">
      <c r="A44" s="3"/>
      <c r="B44" s="288"/>
      <c r="C44" s="289"/>
      <c r="D44" s="294"/>
      <c r="E44" s="290"/>
      <c r="F44" s="279"/>
      <c r="G44" s="98"/>
      <c r="H44" s="98"/>
    </row>
    <row r="45" spans="1:8" s="31" customFormat="1" x14ac:dyDescent="0.25">
      <c r="A45" s="3"/>
      <c r="B45" s="3"/>
      <c r="C45" s="98"/>
      <c r="D45" s="3"/>
      <c r="E45" s="3"/>
      <c r="F45" s="279"/>
      <c r="G45" s="98"/>
      <c r="H45" s="98"/>
    </row>
    <row r="46" spans="1:8" s="31" customFormat="1" ht="31.5" customHeight="1" x14ac:dyDescent="0.25">
      <c r="A46" s="3"/>
      <c r="B46" s="285">
        <v>9</v>
      </c>
      <c r="C46" s="541" t="s">
        <v>493</v>
      </c>
      <c r="D46" s="542"/>
      <c r="E46" s="286"/>
      <c r="F46" s="279"/>
      <c r="G46" s="98"/>
      <c r="H46" s="98"/>
    </row>
    <row r="47" spans="1:8" s="31" customFormat="1" ht="15.75" x14ac:dyDescent="0.25">
      <c r="A47" s="3"/>
      <c r="B47" s="287"/>
      <c r="C47" s="32"/>
      <c r="D47" s="208"/>
      <c r="E47" s="295"/>
      <c r="F47" s="279"/>
      <c r="G47" s="98"/>
      <c r="H47" s="98"/>
    </row>
    <row r="48" spans="1:8" s="31" customFormat="1" ht="15.75" x14ac:dyDescent="0.25">
      <c r="A48" s="3"/>
      <c r="B48" s="288"/>
      <c r="C48" s="289"/>
      <c r="D48" s="294"/>
      <c r="E48" s="290"/>
      <c r="F48" s="279"/>
      <c r="G48" s="98"/>
      <c r="H48" s="98"/>
    </row>
    <row r="49" spans="1:8" s="31" customFormat="1" x14ac:dyDescent="0.25">
      <c r="A49" s="3"/>
      <c r="B49" s="3"/>
      <c r="C49" s="98"/>
      <c r="D49" s="3"/>
      <c r="E49" s="3"/>
      <c r="F49" s="279"/>
      <c r="G49" s="98"/>
      <c r="H49" s="98"/>
    </row>
    <row r="50" spans="1:8" s="31" customFormat="1" ht="91.5" customHeight="1" x14ac:dyDescent="0.25">
      <c r="A50" s="3"/>
      <c r="B50" s="285">
        <v>10</v>
      </c>
      <c r="C50" s="532" t="s">
        <v>681</v>
      </c>
      <c r="D50" s="533"/>
      <c r="E50" s="286"/>
      <c r="F50" s="279"/>
      <c r="G50" s="98"/>
      <c r="H50" s="98"/>
    </row>
    <row r="51" spans="1:8" s="31" customFormat="1" ht="15.75" x14ac:dyDescent="0.25">
      <c r="A51" s="3"/>
      <c r="B51" s="296"/>
      <c r="C51" s="539" t="s">
        <v>484</v>
      </c>
      <c r="D51" s="540"/>
      <c r="E51" s="299"/>
      <c r="F51" s="279"/>
      <c r="G51" s="98"/>
      <c r="H51" s="98"/>
    </row>
    <row r="52" spans="1:8" s="31" customFormat="1" ht="15.75" x14ac:dyDescent="0.25">
      <c r="A52" s="3"/>
      <c r="B52" s="287"/>
      <c r="C52" s="32"/>
      <c r="D52" s="208"/>
      <c r="E52" s="295"/>
      <c r="F52" s="279"/>
      <c r="G52" s="98"/>
      <c r="H52" s="98"/>
    </row>
    <row r="53" spans="1:8" s="31" customFormat="1" ht="15.75" x14ac:dyDescent="0.25">
      <c r="A53" s="3"/>
      <c r="B53" s="288"/>
      <c r="C53" s="289"/>
      <c r="D53" s="294"/>
      <c r="E53" s="290"/>
      <c r="F53" s="279"/>
      <c r="G53" s="98"/>
      <c r="H53" s="98"/>
    </row>
    <row r="54" spans="1:8" s="31" customFormat="1" ht="15.75" hidden="1" x14ac:dyDescent="0.25">
      <c r="A54" s="3"/>
      <c r="B54" s="54"/>
      <c r="C54" s="98"/>
      <c r="D54" s="102"/>
      <c r="E54" s="102"/>
      <c r="F54" s="279"/>
      <c r="G54" s="98"/>
      <c r="H54" s="98"/>
    </row>
    <row r="55" spans="1:8" s="31" customFormat="1" ht="32.25" hidden="1" customHeight="1" x14ac:dyDescent="0.25">
      <c r="A55" s="3"/>
      <c r="B55" s="285">
        <v>10</v>
      </c>
      <c r="C55" s="543" t="s">
        <v>485</v>
      </c>
      <c r="D55" s="544"/>
      <c r="E55" s="286"/>
      <c r="F55" s="279"/>
      <c r="G55" s="98"/>
      <c r="H55" s="98"/>
    </row>
    <row r="56" spans="1:8" s="31" customFormat="1" ht="48" hidden="1" customHeight="1" x14ac:dyDescent="0.25">
      <c r="A56" s="3"/>
      <c r="B56" s="296"/>
      <c r="C56" s="549" t="s">
        <v>580</v>
      </c>
      <c r="D56" s="550"/>
      <c r="E56" s="299"/>
      <c r="F56" s="279"/>
      <c r="G56" s="98"/>
      <c r="H56" s="98"/>
    </row>
    <row r="57" spans="1:8" s="31" customFormat="1" ht="15.75" hidden="1" x14ac:dyDescent="0.25">
      <c r="A57" s="3"/>
      <c r="B57" s="287"/>
      <c r="C57" s="368"/>
      <c r="D57" s="208"/>
      <c r="E57" s="295"/>
      <c r="F57" s="279"/>
      <c r="G57" s="98"/>
      <c r="H57" s="98"/>
    </row>
    <row r="58" spans="1:8" s="31" customFormat="1" ht="15.75" hidden="1" x14ac:dyDescent="0.25">
      <c r="A58" s="3"/>
      <c r="B58" s="303"/>
      <c r="C58" s="282"/>
      <c r="D58" s="301"/>
      <c r="E58" s="302"/>
      <c r="F58" s="279"/>
      <c r="G58" s="98"/>
      <c r="H58" s="98"/>
    </row>
    <row r="59" spans="1:8" s="31" customFormat="1" ht="31.5" hidden="1" customHeight="1" x14ac:dyDescent="0.25">
      <c r="A59" s="3"/>
      <c r="B59" s="296" t="s">
        <v>486</v>
      </c>
      <c r="C59" s="547" t="s">
        <v>607</v>
      </c>
      <c r="D59" s="548"/>
      <c r="E59" s="297"/>
      <c r="F59" s="279"/>
      <c r="G59" s="98"/>
      <c r="H59" s="98"/>
    </row>
    <row r="60" spans="1:8" s="31" customFormat="1" ht="15.75" hidden="1" x14ac:dyDescent="0.25">
      <c r="A60" s="3"/>
      <c r="B60" s="287"/>
      <c r="C60" s="32"/>
      <c r="D60" s="208"/>
      <c r="E60" s="295"/>
      <c r="F60" s="279"/>
      <c r="G60" s="98"/>
      <c r="H60" s="227" t="b">
        <f>IF(AND(C60=0,C57&lt;&gt;0),FALSE,TRUE)</f>
        <v>1</v>
      </c>
    </row>
    <row r="61" spans="1:8" s="31" customFormat="1" ht="15.75" hidden="1" x14ac:dyDescent="0.25">
      <c r="A61" s="3"/>
      <c r="B61" s="288"/>
      <c r="C61" s="289"/>
      <c r="D61" s="294"/>
      <c r="E61" s="290"/>
      <c r="F61" s="279"/>
      <c r="G61" s="98"/>
      <c r="H61" s="98"/>
    </row>
    <row r="62" spans="1:8" s="31" customFormat="1" ht="15.75" hidden="1" x14ac:dyDescent="0.25">
      <c r="A62" s="3"/>
      <c r="B62" s="54"/>
      <c r="C62" s="98"/>
      <c r="D62" s="102"/>
      <c r="E62" s="102"/>
      <c r="F62" s="279"/>
      <c r="G62" s="98"/>
      <c r="H62" s="98"/>
    </row>
    <row r="63" spans="1:8" s="31" customFormat="1" ht="32.25" hidden="1" customHeight="1" x14ac:dyDescent="0.25">
      <c r="A63" s="3"/>
      <c r="B63" s="285">
        <v>11</v>
      </c>
      <c r="C63" s="551" t="s">
        <v>581</v>
      </c>
      <c r="D63" s="552"/>
      <c r="E63" s="286"/>
      <c r="F63" s="279"/>
      <c r="G63" s="98"/>
      <c r="H63" s="98"/>
    </row>
    <row r="64" spans="1:8" s="31" customFormat="1" ht="15.75" hidden="1" x14ac:dyDescent="0.25">
      <c r="A64" s="3"/>
      <c r="B64" s="287"/>
      <c r="C64" s="368"/>
      <c r="D64" s="208"/>
      <c r="E64" s="295"/>
      <c r="F64" s="279"/>
      <c r="G64" s="98"/>
      <c r="H64" s="98"/>
    </row>
    <row r="65" spans="1:8" s="31" customFormat="1" ht="15.75" hidden="1" x14ac:dyDescent="0.25">
      <c r="A65" s="3"/>
      <c r="B65" s="303"/>
      <c r="C65" s="282"/>
      <c r="D65" s="301"/>
      <c r="E65" s="302"/>
      <c r="F65" s="279"/>
      <c r="G65" s="98"/>
      <c r="H65" s="98"/>
    </row>
    <row r="66" spans="1:8" s="31" customFormat="1" ht="15.75" hidden="1" x14ac:dyDescent="0.25">
      <c r="A66" s="3"/>
      <c r="B66" s="296" t="s">
        <v>487</v>
      </c>
      <c r="C66" s="547" t="s">
        <v>488</v>
      </c>
      <c r="D66" s="548"/>
      <c r="E66" s="297"/>
      <c r="F66" s="279"/>
      <c r="G66" s="98"/>
      <c r="H66" s="98"/>
    </row>
    <row r="67" spans="1:8" s="31" customFormat="1" ht="15.75" hidden="1" x14ac:dyDescent="0.25">
      <c r="A67" s="3"/>
      <c r="B67" s="287"/>
      <c r="C67" s="32"/>
      <c r="D67" s="208"/>
      <c r="E67" s="295"/>
      <c r="F67" s="279"/>
      <c r="G67" s="98"/>
      <c r="H67" s="227" t="b">
        <f>IF(AND(C67=0,C64&lt;&gt;0),FALSE,TRUE)</f>
        <v>1</v>
      </c>
    </row>
    <row r="68" spans="1:8" s="31" customFormat="1" ht="15.75" hidden="1" x14ac:dyDescent="0.25">
      <c r="A68" s="3"/>
      <c r="B68" s="288"/>
      <c r="C68" s="289"/>
      <c r="D68" s="294"/>
      <c r="E68" s="290"/>
      <c r="F68" s="279"/>
      <c r="G68" s="98"/>
      <c r="H68" s="98"/>
    </row>
    <row r="69" spans="1:8" s="31" customFormat="1" ht="15.75" hidden="1" x14ac:dyDescent="0.25">
      <c r="A69" s="3"/>
      <c r="B69" s="54"/>
      <c r="C69" s="98"/>
      <c r="D69" s="102"/>
      <c r="E69" s="102"/>
      <c r="F69" s="279"/>
      <c r="G69" s="98"/>
      <c r="H69" s="98"/>
    </row>
    <row r="70" spans="1:8" s="31" customFormat="1" ht="15.75" hidden="1" x14ac:dyDescent="0.25">
      <c r="A70" s="3"/>
      <c r="B70" s="285">
        <v>12</v>
      </c>
      <c r="C70" s="543" t="s">
        <v>489</v>
      </c>
      <c r="D70" s="544"/>
      <c r="E70" s="286"/>
      <c r="F70" s="279"/>
      <c r="G70" s="98"/>
      <c r="H70" s="98"/>
    </row>
    <row r="71" spans="1:8" s="31" customFormat="1" ht="48" hidden="1" customHeight="1" x14ac:dyDescent="0.25">
      <c r="A71" s="3"/>
      <c r="B71" s="296"/>
      <c r="C71" s="549" t="s">
        <v>582</v>
      </c>
      <c r="D71" s="550"/>
      <c r="E71" s="299"/>
      <c r="F71" s="279"/>
      <c r="G71" s="98"/>
      <c r="H71" s="98"/>
    </row>
    <row r="72" spans="1:8" s="31" customFormat="1" ht="15.75" hidden="1" x14ac:dyDescent="0.25">
      <c r="A72" s="3"/>
      <c r="B72" s="287"/>
      <c r="C72" s="368"/>
      <c r="D72" s="208"/>
      <c r="E72" s="295"/>
      <c r="F72" s="279"/>
      <c r="G72" s="98"/>
      <c r="H72" s="98"/>
    </row>
    <row r="73" spans="1:8" s="31" customFormat="1" ht="15.75" hidden="1" x14ac:dyDescent="0.25">
      <c r="A73" s="3"/>
      <c r="B73" s="303"/>
      <c r="C73" s="282"/>
      <c r="D73" s="301"/>
      <c r="E73" s="302"/>
      <c r="F73" s="279"/>
      <c r="G73" s="98"/>
      <c r="H73" s="98"/>
    </row>
    <row r="74" spans="1:8" s="31" customFormat="1" ht="15.75" hidden="1" x14ac:dyDescent="0.25">
      <c r="A74" s="3"/>
      <c r="B74" s="296" t="s">
        <v>490</v>
      </c>
      <c r="C74" s="547" t="s">
        <v>491</v>
      </c>
      <c r="D74" s="548"/>
      <c r="E74" s="297"/>
      <c r="F74" s="279"/>
      <c r="G74" s="98"/>
      <c r="H74" s="98"/>
    </row>
    <row r="75" spans="1:8" s="31" customFormat="1" ht="15.75" hidden="1" x14ac:dyDescent="0.25">
      <c r="A75" s="3"/>
      <c r="B75" s="287"/>
      <c r="C75" s="32"/>
      <c r="D75" s="208"/>
      <c r="E75" s="295"/>
      <c r="F75" s="279"/>
      <c r="G75" s="98"/>
      <c r="H75" s="227" t="b">
        <f>IF(AND(C75=0,C72&lt;&gt;0),FALSE,TRUE)</f>
        <v>1</v>
      </c>
    </row>
    <row r="76" spans="1:8" s="31" customFormat="1" ht="15.75" hidden="1" x14ac:dyDescent="0.25">
      <c r="A76" s="3"/>
      <c r="B76" s="288"/>
      <c r="C76" s="289"/>
      <c r="D76" s="294"/>
      <c r="E76" s="290"/>
      <c r="F76" s="279"/>
      <c r="G76" s="98"/>
      <c r="H76" s="98"/>
    </row>
    <row r="77" spans="1:8" s="31" customFormat="1" ht="15.75" x14ac:dyDescent="0.25">
      <c r="A77" s="3"/>
      <c r="B77" s="54"/>
      <c r="C77" s="98"/>
      <c r="D77" s="102"/>
      <c r="E77" s="102"/>
      <c r="F77" s="279"/>
      <c r="G77" s="98"/>
      <c r="H77" s="98"/>
    </row>
    <row r="78" spans="1:8" s="31" customFormat="1" ht="15.75" x14ac:dyDescent="0.25">
      <c r="A78" s="3"/>
      <c r="B78" s="285">
        <v>11</v>
      </c>
      <c r="C78" s="541" t="s">
        <v>492</v>
      </c>
      <c r="D78" s="542"/>
      <c r="E78" s="286"/>
      <c r="F78" s="279"/>
      <c r="G78" s="98"/>
      <c r="H78" s="98"/>
    </row>
    <row r="79" spans="1:8" s="31" customFormat="1" ht="15.75" x14ac:dyDescent="0.25">
      <c r="A79" s="3"/>
      <c r="B79" s="287"/>
      <c r="C79" s="32"/>
      <c r="D79" s="208"/>
      <c r="E79" s="295"/>
      <c r="F79" s="279"/>
      <c r="G79" s="98"/>
      <c r="H79" s="98"/>
    </row>
    <row r="80" spans="1:8" s="31" customFormat="1" ht="15.75" x14ac:dyDescent="0.25">
      <c r="A80" s="3"/>
      <c r="B80" s="288"/>
      <c r="C80" s="289"/>
      <c r="D80" s="294"/>
      <c r="E80" s="290"/>
      <c r="F80" s="279"/>
      <c r="G80" s="98"/>
      <c r="H80" s="98"/>
    </row>
    <row r="81" spans="1:8" s="31" customFormat="1" ht="15.75" hidden="1" x14ac:dyDescent="0.25">
      <c r="A81" s="3"/>
      <c r="B81" s="54"/>
      <c r="C81" s="98"/>
      <c r="D81" s="102"/>
      <c r="E81" s="102"/>
      <c r="F81" s="279"/>
      <c r="G81" s="98"/>
      <c r="H81" s="98"/>
    </row>
    <row r="82" spans="1:8" s="31" customFormat="1" ht="33.950000000000003" hidden="1" customHeight="1" x14ac:dyDescent="0.25">
      <c r="A82" s="3"/>
      <c r="B82" s="285">
        <v>14</v>
      </c>
      <c r="C82" s="530" t="s">
        <v>622</v>
      </c>
      <c r="D82" s="531"/>
      <c r="E82" s="286"/>
      <c r="F82" s="279"/>
      <c r="G82" s="98"/>
      <c r="H82" s="98"/>
    </row>
    <row r="83" spans="1:8" s="31" customFormat="1" ht="15.75" hidden="1" x14ac:dyDescent="0.25">
      <c r="A83" s="3"/>
      <c r="B83" s="287"/>
      <c r="C83" s="32"/>
      <c r="D83" s="208"/>
      <c r="E83" s="295"/>
      <c r="F83" s="279"/>
      <c r="G83" s="98"/>
      <c r="H83" s="98"/>
    </row>
    <row r="84" spans="1:8" s="31" customFormat="1" ht="15.75" hidden="1" x14ac:dyDescent="0.25">
      <c r="A84" s="3"/>
      <c r="B84" s="288"/>
      <c r="C84" s="289"/>
      <c r="D84" s="294"/>
      <c r="E84" s="290"/>
      <c r="F84" s="279"/>
      <c r="G84" s="98"/>
      <c r="H84" s="98"/>
    </row>
    <row r="85" spans="1:8" s="31" customFormat="1" ht="15.75" hidden="1" x14ac:dyDescent="0.25">
      <c r="A85" s="3"/>
      <c r="B85" s="54"/>
      <c r="C85" s="98"/>
      <c r="D85" s="102"/>
      <c r="E85" s="102"/>
      <c r="F85" s="279"/>
      <c r="G85" s="98"/>
      <c r="H85" s="98"/>
    </row>
    <row r="86" spans="1:8" s="31" customFormat="1" ht="81" hidden="1" customHeight="1" x14ac:dyDescent="0.25">
      <c r="A86" s="3"/>
      <c r="B86" s="285">
        <v>15</v>
      </c>
      <c r="C86" s="530" t="s">
        <v>623</v>
      </c>
      <c r="D86" s="531"/>
      <c r="E86" s="286"/>
      <c r="F86" s="279"/>
      <c r="G86" s="98"/>
      <c r="H86" s="98"/>
    </row>
    <row r="87" spans="1:8" s="31" customFormat="1" ht="15.75" hidden="1" x14ac:dyDescent="0.25">
      <c r="A87" s="3"/>
      <c r="B87" s="287"/>
      <c r="C87" s="32"/>
      <c r="D87" s="208"/>
      <c r="E87" s="295"/>
      <c r="F87" s="279"/>
      <c r="G87" s="98"/>
      <c r="H87" s="98"/>
    </row>
    <row r="88" spans="1:8" s="31" customFormat="1" ht="15.75" hidden="1" x14ac:dyDescent="0.25">
      <c r="A88" s="3"/>
      <c r="B88" s="288"/>
      <c r="C88" s="289"/>
      <c r="D88" s="294"/>
      <c r="E88" s="290"/>
      <c r="F88" s="279"/>
      <c r="G88" s="98"/>
      <c r="H88" s="98"/>
    </row>
    <row r="89" spans="1:8" s="31" customFormat="1" ht="15.75" hidden="1" x14ac:dyDescent="0.25">
      <c r="A89" s="3"/>
      <c r="B89" s="54"/>
      <c r="C89" s="98"/>
      <c r="D89" s="102"/>
      <c r="E89" s="102"/>
      <c r="F89" s="279"/>
      <c r="G89" s="98"/>
      <c r="H89" s="98"/>
    </row>
    <row r="90" spans="1:8" s="31" customFormat="1" ht="81.75" hidden="1" customHeight="1" x14ac:dyDescent="0.25">
      <c r="A90" s="3"/>
      <c r="B90" s="285">
        <v>16</v>
      </c>
      <c r="C90" s="530" t="s">
        <v>624</v>
      </c>
      <c r="D90" s="531"/>
      <c r="E90" s="286"/>
      <c r="F90" s="279"/>
      <c r="G90" s="98"/>
      <c r="H90" s="98"/>
    </row>
    <row r="91" spans="1:8" s="31" customFormat="1" ht="15.75" hidden="1" x14ac:dyDescent="0.25">
      <c r="A91" s="3"/>
      <c r="B91" s="287"/>
      <c r="C91" s="32"/>
      <c r="D91" s="208"/>
      <c r="E91" s="295"/>
      <c r="F91" s="279"/>
      <c r="G91" s="98"/>
      <c r="H91" s="98"/>
    </row>
    <row r="92" spans="1:8" s="31" customFormat="1" ht="15.75" hidden="1" x14ac:dyDescent="0.25">
      <c r="A92" s="3"/>
      <c r="B92" s="288"/>
      <c r="C92" s="289"/>
      <c r="D92" s="294"/>
      <c r="E92" s="290"/>
      <c r="F92" s="279"/>
      <c r="G92" s="98"/>
      <c r="H92" s="98"/>
    </row>
    <row r="93" spans="1:8" s="31" customFormat="1" ht="15.75" x14ac:dyDescent="0.25">
      <c r="A93" s="3"/>
      <c r="B93" s="52"/>
      <c r="C93" s="365"/>
      <c r="D93" s="300"/>
      <c r="E93" s="300"/>
      <c r="F93" s="279"/>
      <c r="G93" s="98"/>
      <c r="H93" s="98"/>
    </row>
    <row r="94" spans="1:8" s="31" customFormat="1" ht="15.75" x14ac:dyDescent="0.25">
      <c r="A94" s="3"/>
      <c r="B94" s="102"/>
      <c r="C94" s="103" t="s">
        <v>88</v>
      </c>
      <c r="D94" s="102"/>
      <c r="E94" s="102"/>
      <c r="F94" s="279"/>
      <c r="G94" s="98"/>
      <c r="H94" s="98"/>
    </row>
    <row r="95" spans="1:8" s="31" customFormat="1" ht="15.75" x14ac:dyDescent="0.25">
      <c r="A95" s="3"/>
      <c r="B95" s="102"/>
      <c r="C95" s="104" t="str">
        <f>IF(OR(ISBLANK(C9),ISBLANK(C12),ISBLANK(C17),ISBLANK(C20),ISBLANK(C22),ISBLANK(C24),ISBLANK(C28),ISBLANK(C33),ISBLANK(C38),ISBLANK(C43),ISBLANK(C47),ISBLANK(C52),ISBLANK(C79),H12=FALSE,H20=FALSE),"FALSE","TRUE")</f>
        <v>FALSE</v>
      </c>
      <c r="D95" s="102"/>
      <c r="E95" s="102"/>
      <c r="F95" s="279"/>
      <c r="G95" s="98"/>
      <c r="H95" s="98"/>
    </row>
    <row r="96" spans="1:8" s="31" customFormat="1" ht="15.75" x14ac:dyDescent="0.25">
      <c r="A96" s="279"/>
      <c r="B96" s="280"/>
      <c r="C96" s="280"/>
      <c r="D96" s="280"/>
      <c r="E96" s="280"/>
      <c r="F96" s="279"/>
      <c r="G96" s="98"/>
      <c r="H96" s="98"/>
    </row>
    <row r="97" spans="1:8" s="31" customFormat="1" ht="15.75" x14ac:dyDescent="0.25">
      <c r="A97" s="98"/>
      <c r="B97" s="281"/>
      <c r="C97" s="281"/>
      <c r="D97" s="281"/>
      <c r="E97" s="281"/>
      <c r="F97" s="98"/>
      <c r="G97" s="98"/>
      <c r="H97" s="98"/>
    </row>
    <row r="98" spans="1:8" s="31" customFormat="1" ht="15.75" x14ac:dyDescent="0.25">
      <c r="A98" s="98"/>
      <c r="B98" s="281"/>
      <c r="C98" s="281"/>
      <c r="D98" s="281"/>
      <c r="E98" s="281"/>
      <c r="F98" s="98"/>
      <c r="G98" s="98"/>
      <c r="H98" s="98"/>
    </row>
    <row r="99" spans="1:8" s="31" customFormat="1" x14ac:dyDescent="0.25">
      <c r="A99" s="98"/>
      <c r="B99" s="98"/>
      <c r="C99" s="98"/>
      <c r="D99" s="98"/>
      <c r="E99" s="98"/>
      <c r="F99" s="98"/>
      <c r="G99" s="98"/>
      <c r="H99" s="98"/>
    </row>
  </sheetData>
  <sheetProtection algorithmName="SHA-512" hashValue="KNgZB9+bvwZyFLqJrTufdTRS2YaBEhpuvgLMiki+vKuU4W93LAYlFPjxQvg8oM3MaodQrl1NdOdg6x5KKp+byw==" saltValue="qr7XF3SsSmrxRzaEd1MDFg==" spinCount="100000" sheet="1" objects="1" scenarios="1"/>
  <mergeCells count="31">
    <mergeCell ref="C74:D74"/>
    <mergeCell ref="C78:D78"/>
    <mergeCell ref="C51:D51"/>
    <mergeCell ref="C55:D55"/>
    <mergeCell ref="C56:D56"/>
    <mergeCell ref="C59:D59"/>
    <mergeCell ref="C63:D63"/>
    <mergeCell ref="C66:D66"/>
    <mergeCell ref="C71:D71"/>
    <mergeCell ref="C11:D11"/>
    <mergeCell ref="C8:D8"/>
    <mergeCell ref="C27:D27"/>
    <mergeCell ref="A6:E6"/>
    <mergeCell ref="C36:D36"/>
    <mergeCell ref="C21:D21"/>
    <mergeCell ref="B3:C3"/>
    <mergeCell ref="C82:D82"/>
    <mergeCell ref="C86:D86"/>
    <mergeCell ref="C90:D90"/>
    <mergeCell ref="C50:D50"/>
    <mergeCell ref="C15:D15"/>
    <mergeCell ref="C19:D19"/>
    <mergeCell ref="C23:D23"/>
    <mergeCell ref="C31:D31"/>
    <mergeCell ref="C32:D32"/>
    <mergeCell ref="C16:D16"/>
    <mergeCell ref="C37:D37"/>
    <mergeCell ref="C41:D41"/>
    <mergeCell ref="C42:D42"/>
    <mergeCell ref="C46:D46"/>
    <mergeCell ref="C70:D70"/>
  </mergeCells>
  <conditionalFormatting sqref="C95">
    <cfRule type="cellIs" dxfId="74" priority="1" operator="equal">
      <formula>"TRUE"</formula>
    </cfRule>
    <cfRule type="cellIs" dxfId="73" priority="2" operator="equal">
      <formula>"FALSE"</formula>
    </cfRule>
  </conditionalFormatting>
  <dataValidations count="2">
    <dataValidation type="whole" operator="greaterThanOrEqual" allowBlank="1" showInputMessage="1" showErrorMessage="1" sqref="C9 C47 C91 C24 C17 C28 C33 C38 C43 C52 C57 C60 C64 C67 C72 C75 C79 C83 C87" xr:uid="{00000000-0002-0000-0A00-000000000000}">
      <formula1>0</formula1>
    </dataValidation>
    <dataValidation type="decimal" allowBlank="1" showInputMessage="1" showErrorMessage="1" sqref="C12 C20 C22" xr:uid="{00000000-0002-0000-0A00-000001000000}">
      <formula1>-999999999999999</formula1>
      <formula2>999999999999999</formula2>
    </dataValidation>
  </dataValidations>
  <pageMargins left="0.7" right="0.7" top="0.75" bottom="0.75" header="0.3" footer="0.3"/>
  <pageSetup paperSize="9" scale="82" fitToHeight="0" orientation="portrait" horizontalDpi="300" verticalDpi="300" r:id="rId1"/>
  <rowBreaks count="1" manualBreakCount="1">
    <brk id="30"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23"/>
  <sheetViews>
    <sheetView view="pageBreakPreview" zoomScaleNormal="100" zoomScaleSheetLayoutView="100" workbookViewId="0"/>
  </sheetViews>
  <sheetFormatPr defaultRowHeight="15" x14ac:dyDescent="0.25"/>
  <cols>
    <col min="1" max="1" width="4" style="98" customWidth="1"/>
    <col min="2" max="2" width="5.5703125" style="98" customWidth="1"/>
    <col min="3" max="3" width="80.85546875" style="98" customWidth="1"/>
    <col min="4" max="4" width="5.28515625" style="98" customWidth="1"/>
    <col min="5" max="5" width="5.5703125" style="98" customWidth="1"/>
    <col min="6" max="6" width="4" style="98" customWidth="1"/>
    <col min="7" max="16384" width="9.140625" style="98"/>
  </cols>
  <sheetData>
    <row r="1" spans="1:8" ht="18.75" x14ac:dyDescent="0.25">
      <c r="A1" s="7"/>
      <c r="B1" s="116" t="str">
        <f>Instructions!A1</f>
        <v>Form RBSF-ASP</v>
      </c>
      <c r="C1" s="3"/>
      <c r="D1" s="3"/>
      <c r="E1" s="3"/>
      <c r="F1" s="279"/>
    </row>
    <row r="2" spans="1:8" ht="18.75" x14ac:dyDescent="0.3">
      <c r="A2" s="34"/>
      <c r="B2" s="3"/>
      <c r="C2" s="3"/>
      <c r="D2" s="3"/>
      <c r="E2" s="3"/>
      <c r="F2" s="279"/>
    </row>
    <row r="3" spans="1:8" ht="18.75" x14ac:dyDescent="0.3">
      <c r="A3" s="34"/>
      <c r="B3" s="529">
        <f>'Section A'!D21</f>
        <v>0</v>
      </c>
      <c r="C3" s="529"/>
      <c r="D3" s="3"/>
      <c r="E3" s="3"/>
      <c r="F3" s="279"/>
    </row>
    <row r="4" spans="1:8" s="31" customFormat="1" x14ac:dyDescent="0.25">
      <c r="A4" s="3"/>
      <c r="B4" s="3"/>
      <c r="C4" s="3"/>
      <c r="D4" s="3"/>
      <c r="E4" s="3"/>
      <c r="F4" s="279"/>
      <c r="G4" s="98"/>
    </row>
    <row r="5" spans="1:8" s="31" customFormat="1" x14ac:dyDescent="0.25">
      <c r="A5" s="3"/>
      <c r="B5" s="3"/>
      <c r="C5" s="3"/>
      <c r="D5" s="3"/>
      <c r="E5" s="3"/>
      <c r="F5" s="279"/>
      <c r="G5" s="98"/>
    </row>
    <row r="6" spans="1:8" s="31" customFormat="1" ht="18.75" customHeight="1" x14ac:dyDescent="0.25">
      <c r="A6" s="423" t="s">
        <v>629</v>
      </c>
      <c r="B6" s="423"/>
      <c r="C6" s="423"/>
      <c r="D6" s="423"/>
      <c r="E6" s="423"/>
      <c r="F6" s="279"/>
      <c r="G6" s="98"/>
      <c r="H6" s="241" t="b">
        <f>IF(ISNA(MATCH(FALSE,H9:H215,0)),TRUE,FALSE)</f>
        <v>0</v>
      </c>
    </row>
    <row r="7" spans="1:8" s="31" customFormat="1" x14ac:dyDescent="0.25">
      <c r="A7" s="3"/>
      <c r="B7" s="3"/>
      <c r="C7" s="3"/>
      <c r="D7" s="3"/>
      <c r="E7" s="3"/>
      <c r="F7" s="279"/>
      <c r="G7" s="98"/>
    </row>
    <row r="8" spans="1:8" s="31" customFormat="1" ht="17.100000000000001" customHeight="1" x14ac:dyDescent="0.25">
      <c r="A8" s="3"/>
      <c r="B8" s="285">
        <v>1</v>
      </c>
      <c r="C8" s="541" t="s">
        <v>494</v>
      </c>
      <c r="D8" s="542"/>
      <c r="E8" s="286"/>
      <c r="F8" s="279"/>
      <c r="G8" s="98"/>
    </row>
    <row r="9" spans="1:8" s="31" customFormat="1" ht="15.75" x14ac:dyDescent="0.25">
      <c r="A9" s="3"/>
      <c r="B9" s="287"/>
      <c r="C9" s="63"/>
      <c r="D9" s="208"/>
      <c r="E9" s="295"/>
      <c r="F9" s="279"/>
      <c r="G9" s="98"/>
      <c r="H9" s="227" t="b">
        <f>IF(ISNUMBER(MATCH(C9,yn,0)),TRUE,FALSE)</f>
        <v>0</v>
      </c>
    </row>
    <row r="10" spans="1:8" s="31" customFormat="1" ht="15.75" x14ac:dyDescent="0.25">
      <c r="A10" s="3"/>
      <c r="B10" s="288"/>
      <c r="C10" s="289"/>
      <c r="D10" s="294"/>
      <c r="E10" s="290"/>
      <c r="F10" s="279"/>
      <c r="G10" s="98"/>
    </row>
    <row r="11" spans="1:8" s="31" customFormat="1" x14ac:dyDescent="0.25">
      <c r="A11" s="3"/>
      <c r="B11" s="3"/>
      <c r="C11" s="98"/>
      <c r="D11" s="3"/>
      <c r="E11" s="3"/>
      <c r="F11" s="279"/>
      <c r="G11" s="98"/>
    </row>
    <row r="12" spans="1:8" s="31" customFormat="1" ht="33" customHeight="1" x14ac:dyDescent="0.25">
      <c r="A12" s="3"/>
      <c r="B12" s="285">
        <v>2</v>
      </c>
      <c r="C12" s="541" t="s">
        <v>495</v>
      </c>
      <c r="D12" s="542"/>
      <c r="E12" s="286"/>
      <c r="F12" s="279"/>
      <c r="G12" s="98"/>
    </row>
    <row r="13" spans="1:8" s="31" customFormat="1" ht="15.75" x14ac:dyDescent="0.25">
      <c r="A13" s="3"/>
      <c r="B13" s="287"/>
      <c r="C13" s="63"/>
      <c r="D13" s="208"/>
      <c r="E13" s="295"/>
      <c r="F13" s="279"/>
      <c r="G13" s="98"/>
      <c r="H13" s="227" t="b">
        <f>IF(ISNUMBER(MATCH(C13,yn,0)),TRUE,FALSE)</f>
        <v>0</v>
      </c>
    </row>
    <row r="14" spans="1:8" s="31" customFormat="1" ht="15.75" x14ac:dyDescent="0.25">
      <c r="A14" s="3"/>
      <c r="B14" s="288"/>
      <c r="C14" s="289"/>
      <c r="D14" s="294"/>
      <c r="E14" s="290"/>
      <c r="F14" s="279"/>
      <c r="G14" s="98"/>
    </row>
    <row r="15" spans="1:8" s="31" customFormat="1" x14ac:dyDescent="0.25">
      <c r="A15" s="3"/>
      <c r="B15" s="3"/>
      <c r="C15" s="98"/>
      <c r="D15" s="3"/>
      <c r="E15" s="3"/>
      <c r="F15" s="279"/>
      <c r="G15" s="98"/>
    </row>
    <row r="16" spans="1:8" s="31" customFormat="1" ht="33" customHeight="1" x14ac:dyDescent="0.25">
      <c r="A16" s="3"/>
      <c r="B16" s="285">
        <v>3</v>
      </c>
      <c r="C16" s="541" t="s">
        <v>496</v>
      </c>
      <c r="D16" s="542"/>
      <c r="E16" s="286"/>
      <c r="F16" s="279"/>
      <c r="G16" s="98"/>
    </row>
    <row r="17" spans="1:8" s="31" customFormat="1" ht="15.75" x14ac:dyDescent="0.25">
      <c r="A17" s="3"/>
      <c r="B17" s="287"/>
      <c r="C17" s="63"/>
      <c r="D17" s="208"/>
      <c r="E17" s="295"/>
      <c r="F17" s="279"/>
      <c r="G17" s="98"/>
      <c r="H17" s="227" t="b">
        <f>IF(ISNUMBER(MATCH(C17,yn,0)),TRUE,FALSE)</f>
        <v>0</v>
      </c>
    </row>
    <row r="18" spans="1:8" s="31" customFormat="1" ht="15.75" x14ac:dyDescent="0.25">
      <c r="A18" s="3"/>
      <c r="B18" s="288"/>
      <c r="C18" s="289"/>
      <c r="D18" s="294"/>
      <c r="E18" s="290"/>
      <c r="F18" s="279"/>
      <c r="G18" s="98"/>
    </row>
    <row r="19" spans="1:8" s="31" customFormat="1" x14ac:dyDescent="0.25">
      <c r="A19" s="3"/>
      <c r="B19" s="3"/>
      <c r="C19" s="98"/>
      <c r="D19" s="3"/>
      <c r="E19" s="3"/>
      <c r="F19" s="279"/>
      <c r="G19" s="98"/>
    </row>
    <row r="20" spans="1:8" s="31" customFormat="1" ht="33" customHeight="1" x14ac:dyDescent="0.25">
      <c r="A20" s="3"/>
      <c r="B20" s="285">
        <v>4</v>
      </c>
      <c r="C20" s="541" t="s">
        <v>497</v>
      </c>
      <c r="D20" s="542"/>
      <c r="E20" s="286"/>
      <c r="F20" s="279"/>
      <c r="G20" s="98"/>
    </row>
    <row r="21" spans="1:8" s="31" customFormat="1" ht="15.75" x14ac:dyDescent="0.25">
      <c r="A21" s="3"/>
      <c r="B21" s="287"/>
      <c r="C21" s="63"/>
      <c r="D21" s="208"/>
      <c r="E21" s="295"/>
      <c r="F21" s="279"/>
      <c r="G21" s="98"/>
      <c r="H21" s="227" t="b">
        <f>IF(ISNUMBER(MATCH(C21,yn,0)),TRUE,FALSE)</f>
        <v>0</v>
      </c>
    </row>
    <row r="22" spans="1:8" s="31" customFormat="1" ht="15.75" x14ac:dyDescent="0.25">
      <c r="A22" s="3"/>
      <c r="B22" s="288"/>
      <c r="C22" s="289"/>
      <c r="D22" s="294"/>
      <c r="E22" s="290"/>
      <c r="F22" s="279"/>
      <c r="G22" s="98"/>
    </row>
    <row r="23" spans="1:8" s="31" customFormat="1" x14ac:dyDescent="0.25">
      <c r="A23" s="3"/>
      <c r="B23" s="3"/>
      <c r="C23" s="98"/>
      <c r="D23" s="3"/>
      <c r="E23" s="3"/>
      <c r="F23" s="279"/>
      <c r="G23" s="98"/>
    </row>
    <row r="24" spans="1:8" s="31" customFormat="1" ht="33" customHeight="1" x14ac:dyDescent="0.25">
      <c r="A24" s="3"/>
      <c r="B24" s="285">
        <v>5</v>
      </c>
      <c r="C24" s="541" t="s">
        <v>498</v>
      </c>
      <c r="D24" s="542"/>
      <c r="E24" s="286"/>
      <c r="F24" s="279"/>
      <c r="G24" s="98"/>
    </row>
    <row r="25" spans="1:8" s="31" customFormat="1" ht="15.75" x14ac:dyDescent="0.25">
      <c r="A25" s="3"/>
      <c r="B25" s="287"/>
      <c r="C25" s="63"/>
      <c r="D25" s="208"/>
      <c r="E25" s="295"/>
      <c r="F25" s="279"/>
      <c r="G25" s="98"/>
      <c r="H25" s="227" t="b">
        <f>IF(ISNUMBER(MATCH(C25,yn,0)),TRUE,FALSE)</f>
        <v>0</v>
      </c>
    </row>
    <row r="26" spans="1:8" s="31" customFormat="1" ht="15.75" x14ac:dyDescent="0.25">
      <c r="A26" s="3"/>
      <c r="B26" s="288"/>
      <c r="C26" s="289"/>
      <c r="D26" s="294"/>
      <c r="E26" s="290"/>
      <c r="F26" s="279"/>
      <c r="G26" s="98"/>
    </row>
    <row r="27" spans="1:8" s="31" customFormat="1" x14ac:dyDescent="0.25">
      <c r="A27" s="3"/>
      <c r="B27" s="3"/>
      <c r="C27" s="98"/>
      <c r="D27" s="3"/>
      <c r="E27" s="3"/>
      <c r="F27" s="279"/>
      <c r="G27" s="98"/>
    </row>
    <row r="28" spans="1:8" s="31" customFormat="1" ht="33" customHeight="1" x14ac:dyDescent="0.25">
      <c r="A28" s="3"/>
      <c r="B28" s="285">
        <v>6</v>
      </c>
      <c r="C28" s="541" t="s">
        <v>499</v>
      </c>
      <c r="D28" s="542"/>
      <c r="E28" s="286"/>
      <c r="F28" s="279"/>
      <c r="G28" s="98"/>
    </row>
    <row r="29" spans="1:8" s="31" customFormat="1" ht="15.75" x14ac:dyDescent="0.25">
      <c r="A29" s="3"/>
      <c r="B29" s="287"/>
      <c r="C29" s="63"/>
      <c r="D29" s="208"/>
      <c r="E29" s="295"/>
      <c r="F29" s="279"/>
      <c r="G29" s="98"/>
      <c r="H29" s="227" t="b">
        <f>IF(ISNUMBER(MATCH(C29,yn,0)),TRUE,FALSE)</f>
        <v>0</v>
      </c>
    </row>
    <row r="30" spans="1:8" s="31" customFormat="1" ht="15.75" x14ac:dyDescent="0.25">
      <c r="A30" s="3"/>
      <c r="B30" s="288"/>
      <c r="C30" s="289"/>
      <c r="D30" s="294"/>
      <c r="E30" s="290"/>
      <c r="F30" s="279"/>
      <c r="G30" s="98"/>
    </row>
    <row r="31" spans="1:8" s="31" customFormat="1" x14ac:dyDescent="0.25">
      <c r="A31" s="3"/>
      <c r="B31" s="3"/>
      <c r="C31" s="98"/>
      <c r="D31" s="3"/>
      <c r="E31" s="3"/>
      <c r="F31" s="279"/>
      <c r="G31" s="98"/>
    </row>
    <row r="32" spans="1:8" s="31" customFormat="1" ht="17.100000000000001" customHeight="1" x14ac:dyDescent="0.25">
      <c r="A32" s="3"/>
      <c r="B32" s="285">
        <v>7</v>
      </c>
      <c r="C32" s="541" t="s">
        <v>500</v>
      </c>
      <c r="D32" s="542"/>
      <c r="E32" s="286"/>
      <c r="F32" s="279"/>
      <c r="G32" s="98"/>
    </row>
    <row r="33" spans="1:8" s="31" customFormat="1" ht="15.75" x14ac:dyDescent="0.25">
      <c r="A33" s="3"/>
      <c r="B33" s="287"/>
      <c r="C33" s="63"/>
      <c r="D33" s="208"/>
      <c r="E33" s="295"/>
      <c r="F33" s="279"/>
      <c r="G33" s="98"/>
      <c r="H33" s="227" t="b">
        <f>IF(ISNUMBER(MATCH(C33,yn,0)),TRUE,FALSE)</f>
        <v>0</v>
      </c>
    </row>
    <row r="34" spans="1:8" s="31" customFormat="1" ht="15.75" x14ac:dyDescent="0.25">
      <c r="A34" s="3"/>
      <c r="B34" s="288"/>
      <c r="C34" s="289"/>
      <c r="D34" s="294"/>
      <c r="E34" s="290"/>
      <c r="F34" s="279"/>
      <c r="G34" s="98"/>
    </row>
    <row r="35" spans="1:8" s="31" customFormat="1" x14ac:dyDescent="0.25">
      <c r="A35" s="3"/>
      <c r="B35" s="3"/>
      <c r="C35" s="98"/>
      <c r="D35" s="3"/>
      <c r="E35" s="3"/>
      <c r="F35" s="279"/>
      <c r="G35" s="98"/>
    </row>
    <row r="36" spans="1:8" s="31" customFormat="1" ht="17.100000000000001" customHeight="1" x14ac:dyDescent="0.25">
      <c r="A36" s="3"/>
      <c r="B36" s="285">
        <v>8</v>
      </c>
      <c r="C36" s="541" t="s">
        <v>501</v>
      </c>
      <c r="D36" s="542"/>
      <c r="E36" s="286"/>
      <c r="F36" s="279"/>
      <c r="G36" s="98"/>
    </row>
    <row r="37" spans="1:8" s="31" customFormat="1" ht="15.75" x14ac:dyDescent="0.25">
      <c r="A37" s="3"/>
      <c r="B37" s="287"/>
      <c r="C37" s="63"/>
      <c r="D37" s="208"/>
      <c r="E37" s="295"/>
      <c r="F37" s="279"/>
      <c r="G37" s="98"/>
      <c r="H37" s="227" t="b">
        <f>IF(ISNUMBER(MATCH(C37,yn,0)),TRUE,FALSE)</f>
        <v>0</v>
      </c>
    </row>
    <row r="38" spans="1:8" s="31" customFormat="1" ht="15.75" x14ac:dyDescent="0.25">
      <c r="A38" s="3"/>
      <c r="B38" s="288"/>
      <c r="C38" s="289"/>
      <c r="D38" s="294"/>
      <c r="E38" s="290"/>
      <c r="F38" s="279"/>
      <c r="G38" s="98"/>
    </row>
    <row r="39" spans="1:8" s="31" customFormat="1" x14ac:dyDescent="0.25">
      <c r="A39" s="3"/>
      <c r="B39" s="3"/>
      <c r="C39" s="98"/>
      <c r="D39" s="3"/>
      <c r="E39" s="3"/>
      <c r="F39" s="279"/>
      <c r="G39" s="98"/>
    </row>
    <row r="40" spans="1:8" s="31" customFormat="1" ht="33" customHeight="1" x14ac:dyDescent="0.25">
      <c r="A40" s="3"/>
      <c r="B40" s="285">
        <v>9</v>
      </c>
      <c r="C40" s="541" t="s">
        <v>502</v>
      </c>
      <c r="D40" s="542"/>
      <c r="E40" s="286"/>
      <c r="F40" s="279"/>
      <c r="G40" s="98"/>
    </row>
    <row r="41" spans="1:8" s="31" customFormat="1" ht="15.75" x14ac:dyDescent="0.25">
      <c r="A41" s="3"/>
      <c r="B41" s="287"/>
      <c r="C41" s="63"/>
      <c r="D41" s="208"/>
      <c r="E41" s="295"/>
      <c r="F41" s="279"/>
      <c r="G41" s="98"/>
      <c r="H41" s="227" t="b">
        <f>IF(ISNUMBER(MATCH(C41,yn,0)),TRUE,FALSE)</f>
        <v>0</v>
      </c>
    </row>
    <row r="42" spans="1:8" s="31" customFormat="1" ht="15.75" x14ac:dyDescent="0.25">
      <c r="A42" s="3"/>
      <c r="B42" s="288"/>
      <c r="C42" s="289"/>
      <c r="D42" s="294"/>
      <c r="E42" s="290"/>
      <c r="F42" s="279"/>
      <c r="G42" s="98"/>
    </row>
    <row r="43" spans="1:8" s="31" customFormat="1" x14ac:dyDescent="0.25">
      <c r="A43" s="3"/>
      <c r="B43" s="3"/>
      <c r="C43" s="98"/>
      <c r="D43" s="3"/>
      <c r="E43" s="3"/>
      <c r="F43" s="279"/>
      <c r="G43" s="98"/>
    </row>
    <row r="44" spans="1:8" s="31" customFormat="1" ht="48.95" customHeight="1" x14ac:dyDescent="0.25">
      <c r="A44" s="3"/>
      <c r="B44" s="285">
        <v>10</v>
      </c>
      <c r="C44" s="541" t="s">
        <v>563</v>
      </c>
      <c r="D44" s="542"/>
      <c r="E44" s="286"/>
      <c r="F44" s="279"/>
      <c r="G44" s="98"/>
    </row>
    <row r="45" spans="1:8" s="31" customFormat="1" x14ac:dyDescent="0.25">
      <c r="A45" s="291"/>
      <c r="B45" s="308"/>
      <c r="C45" s="98"/>
      <c r="D45" s="3"/>
      <c r="E45" s="307"/>
      <c r="F45" s="306"/>
      <c r="G45" s="98"/>
    </row>
    <row r="46" spans="1:8" s="31" customFormat="1" ht="17.100000000000001" customHeight="1" x14ac:dyDescent="0.25">
      <c r="A46" s="3"/>
      <c r="B46" s="296" t="s">
        <v>486</v>
      </c>
      <c r="C46" s="553" t="s">
        <v>503</v>
      </c>
      <c r="D46" s="554"/>
      <c r="E46" s="297"/>
      <c r="F46" s="279"/>
      <c r="G46" s="98"/>
    </row>
    <row r="47" spans="1:8" s="31" customFormat="1" ht="15.75" x14ac:dyDescent="0.25">
      <c r="A47" s="3"/>
      <c r="B47" s="287"/>
      <c r="C47" s="63"/>
      <c r="D47" s="208"/>
      <c r="E47" s="295"/>
      <c r="F47" s="279"/>
      <c r="G47" s="98"/>
      <c r="H47" s="227" t="b">
        <f>IF(ISNUMBER(MATCH(C47,yn,0)),TRUE,FALSE)</f>
        <v>0</v>
      </c>
    </row>
    <row r="48" spans="1:8" s="31" customFormat="1" ht="15.75" x14ac:dyDescent="0.25">
      <c r="A48" s="3"/>
      <c r="B48" s="303"/>
      <c r="C48" s="282"/>
      <c r="D48" s="301"/>
      <c r="E48" s="305"/>
      <c r="F48" s="279"/>
      <c r="G48" s="98"/>
    </row>
    <row r="49" spans="1:8" s="31" customFormat="1" ht="17.100000000000001" customHeight="1" x14ac:dyDescent="0.25">
      <c r="A49" s="3"/>
      <c r="B49" s="296" t="s">
        <v>504</v>
      </c>
      <c r="C49" s="439" t="s">
        <v>505</v>
      </c>
      <c r="D49" s="536"/>
      <c r="E49" s="299"/>
      <c r="F49" s="279"/>
      <c r="G49" s="98"/>
    </row>
    <row r="50" spans="1:8" s="31" customFormat="1" ht="15.75" x14ac:dyDescent="0.25">
      <c r="A50" s="3"/>
      <c r="B50" s="287"/>
      <c r="C50" s="63"/>
      <c r="D50" s="208"/>
      <c r="E50" s="295"/>
      <c r="F50" s="279"/>
      <c r="G50" s="98"/>
      <c r="H50" s="227" t="b">
        <f>IF(ISNUMBER(MATCH(C50,yn,0)),TRUE,FALSE)</f>
        <v>0</v>
      </c>
    </row>
    <row r="51" spans="1:8" s="31" customFormat="1" ht="15.75" x14ac:dyDescent="0.25">
      <c r="A51" s="3"/>
      <c r="B51" s="303"/>
      <c r="C51" s="304"/>
      <c r="D51" s="301"/>
      <c r="E51" s="305"/>
      <c r="F51" s="279"/>
      <c r="G51" s="98"/>
    </row>
    <row r="52" spans="1:8" s="31" customFormat="1" ht="17.100000000000001" customHeight="1" x14ac:dyDescent="0.25">
      <c r="A52" s="3"/>
      <c r="B52" s="296" t="s">
        <v>506</v>
      </c>
      <c r="C52" s="439" t="s">
        <v>507</v>
      </c>
      <c r="D52" s="536"/>
      <c r="E52" s="299"/>
      <c r="F52" s="279"/>
      <c r="G52" s="98"/>
    </row>
    <row r="53" spans="1:8" s="31" customFormat="1" ht="15.75" x14ac:dyDescent="0.25">
      <c r="A53" s="3"/>
      <c r="B53" s="287"/>
      <c r="C53" s="63"/>
      <c r="D53" s="208"/>
      <c r="E53" s="295"/>
      <c r="F53" s="279"/>
      <c r="G53" s="98"/>
      <c r="H53" s="227" t="b">
        <f>IF(ISNUMBER(MATCH(C53,yn,0)),TRUE,FALSE)</f>
        <v>0</v>
      </c>
    </row>
    <row r="54" spans="1:8" s="31" customFormat="1" ht="15.75" x14ac:dyDescent="0.25">
      <c r="A54" s="3"/>
      <c r="B54" s="288"/>
      <c r="C54" s="289"/>
      <c r="D54" s="294"/>
      <c r="E54" s="290"/>
      <c r="F54" s="279"/>
      <c r="G54" s="98"/>
    </row>
    <row r="55" spans="1:8" s="31" customFormat="1" x14ac:dyDescent="0.25">
      <c r="A55" s="3"/>
      <c r="F55" s="279"/>
      <c r="G55" s="98"/>
    </row>
    <row r="56" spans="1:8" s="31" customFormat="1" ht="48.95" customHeight="1" x14ac:dyDescent="0.25">
      <c r="A56" s="3"/>
      <c r="B56" s="285">
        <v>11</v>
      </c>
      <c r="C56" s="541" t="s">
        <v>508</v>
      </c>
      <c r="D56" s="542"/>
      <c r="E56" s="286"/>
      <c r="F56" s="279"/>
      <c r="G56" s="98"/>
    </row>
    <row r="57" spans="1:8" s="31" customFormat="1" ht="15.75" x14ac:dyDescent="0.25">
      <c r="A57" s="3"/>
      <c r="B57" s="287"/>
      <c r="C57" s="63"/>
      <c r="D57" s="208"/>
      <c r="E57" s="295"/>
      <c r="F57" s="279"/>
      <c r="G57" s="98"/>
      <c r="H57" s="227" t="b">
        <f>IF(ISNUMBER(MATCH(C57,yn,0)),TRUE,FALSE)</f>
        <v>0</v>
      </c>
    </row>
    <row r="58" spans="1:8" s="31" customFormat="1" ht="15.75" x14ac:dyDescent="0.25">
      <c r="A58" s="3"/>
      <c r="B58" s="288"/>
      <c r="C58" s="289"/>
      <c r="D58" s="294"/>
      <c r="E58" s="290"/>
      <c r="F58" s="279"/>
      <c r="G58" s="98"/>
    </row>
    <row r="59" spans="1:8" s="31" customFormat="1" x14ac:dyDescent="0.25">
      <c r="A59" s="3"/>
      <c r="B59" s="3"/>
      <c r="C59" s="98"/>
      <c r="D59" s="3"/>
      <c r="E59" s="3"/>
      <c r="F59" s="279"/>
      <c r="G59" s="98"/>
    </row>
    <row r="60" spans="1:8" s="31" customFormat="1" ht="17.100000000000001" customHeight="1" x14ac:dyDescent="0.25">
      <c r="A60" s="3"/>
      <c r="B60" s="285">
        <v>12</v>
      </c>
      <c r="C60" s="541" t="s">
        <v>509</v>
      </c>
      <c r="D60" s="542"/>
      <c r="E60" s="286"/>
      <c r="F60" s="279"/>
      <c r="G60" s="98"/>
    </row>
    <row r="61" spans="1:8" s="31" customFormat="1" ht="15.75" x14ac:dyDescent="0.25">
      <c r="A61" s="3"/>
      <c r="B61" s="287"/>
      <c r="C61" s="63"/>
      <c r="D61" s="208"/>
      <c r="E61" s="295"/>
      <c r="F61" s="279"/>
      <c r="G61" s="98"/>
      <c r="H61" s="227" t="b">
        <f>IF(ISNUMBER(MATCH(C61,yn,0)),TRUE,FALSE)</f>
        <v>0</v>
      </c>
    </row>
    <row r="62" spans="1:8" s="31" customFormat="1" ht="15.75" x14ac:dyDescent="0.25">
      <c r="A62" s="3"/>
      <c r="B62" s="288"/>
      <c r="C62" s="289"/>
      <c r="D62" s="294"/>
      <c r="E62" s="290"/>
      <c r="F62" s="279"/>
      <c r="G62" s="98"/>
    </row>
    <row r="63" spans="1:8" s="31" customFormat="1" x14ac:dyDescent="0.25">
      <c r="A63" s="3"/>
      <c r="B63" s="3"/>
      <c r="C63" s="98"/>
      <c r="D63" s="3"/>
      <c r="E63" s="3"/>
      <c r="F63" s="279"/>
      <c r="G63" s="98"/>
    </row>
    <row r="64" spans="1:8" s="31" customFormat="1" ht="33" customHeight="1" x14ac:dyDescent="0.25">
      <c r="A64" s="3"/>
      <c r="B64" s="285">
        <v>13</v>
      </c>
      <c r="C64" s="541" t="s">
        <v>510</v>
      </c>
      <c r="D64" s="542"/>
      <c r="E64" s="286"/>
      <c r="F64" s="279"/>
      <c r="G64" s="98"/>
    </row>
    <row r="65" spans="1:8" s="31" customFormat="1" ht="15.75" x14ac:dyDescent="0.25">
      <c r="A65" s="3"/>
      <c r="B65" s="287"/>
      <c r="C65" s="63"/>
      <c r="D65" s="208"/>
      <c r="E65" s="295"/>
      <c r="F65" s="279"/>
      <c r="G65" s="98"/>
      <c r="H65" s="227" t="b">
        <f>IF(ISNUMBER(MATCH(C65,yn,0)),TRUE,FALSE)</f>
        <v>0</v>
      </c>
    </row>
    <row r="66" spans="1:8" s="31" customFormat="1" ht="15.75" x14ac:dyDescent="0.25">
      <c r="A66" s="3"/>
      <c r="B66" s="288"/>
      <c r="C66" s="289"/>
      <c r="D66" s="294"/>
      <c r="E66" s="290"/>
      <c r="F66" s="279"/>
      <c r="G66" s="98"/>
    </row>
    <row r="67" spans="1:8" s="31" customFormat="1" x14ac:dyDescent="0.25">
      <c r="A67" s="3"/>
      <c r="B67" s="3"/>
      <c r="C67" s="98"/>
      <c r="D67" s="3"/>
      <c r="E67" s="3"/>
      <c r="F67" s="279"/>
      <c r="G67" s="98"/>
    </row>
    <row r="68" spans="1:8" s="31" customFormat="1" ht="33" customHeight="1" x14ac:dyDescent="0.25">
      <c r="A68" s="3"/>
      <c r="B68" s="285">
        <v>14</v>
      </c>
      <c r="C68" s="541" t="s">
        <v>511</v>
      </c>
      <c r="D68" s="542"/>
      <c r="E68" s="286"/>
      <c r="F68" s="279"/>
      <c r="G68" s="98"/>
    </row>
    <row r="69" spans="1:8" s="31" customFormat="1" ht="15.75" x14ac:dyDescent="0.25">
      <c r="A69" s="3"/>
      <c r="B69" s="287"/>
      <c r="C69" s="63"/>
      <c r="D69" s="208"/>
      <c r="E69" s="295"/>
      <c r="F69" s="279"/>
      <c r="G69" s="98"/>
      <c r="H69" s="227" t="b">
        <f>IF(ISNUMBER(MATCH(C69,yn,0)),TRUE,FALSE)</f>
        <v>0</v>
      </c>
    </row>
    <row r="70" spans="1:8" s="31" customFormat="1" ht="15.75" x14ac:dyDescent="0.25">
      <c r="A70" s="3"/>
      <c r="B70" s="288"/>
      <c r="C70" s="289"/>
      <c r="D70" s="294"/>
      <c r="E70" s="290"/>
      <c r="F70" s="279"/>
      <c r="G70" s="98"/>
    </row>
    <row r="71" spans="1:8" s="31" customFormat="1" x14ac:dyDescent="0.25">
      <c r="A71" s="3"/>
      <c r="F71" s="279"/>
      <c r="G71" s="98"/>
    </row>
    <row r="72" spans="1:8" s="31" customFormat="1" ht="33" customHeight="1" x14ac:dyDescent="0.25">
      <c r="A72" s="3"/>
      <c r="B72" s="285">
        <v>15</v>
      </c>
      <c r="C72" s="541" t="s">
        <v>512</v>
      </c>
      <c r="D72" s="542"/>
      <c r="E72" s="286"/>
      <c r="F72" s="279"/>
      <c r="G72" s="98"/>
    </row>
    <row r="73" spans="1:8" s="31" customFormat="1" ht="15.75" x14ac:dyDescent="0.25">
      <c r="A73" s="3"/>
      <c r="B73" s="287"/>
      <c r="C73" s="63"/>
      <c r="D73" s="208"/>
      <c r="E73" s="295"/>
      <c r="F73" s="279"/>
      <c r="G73" s="98"/>
      <c r="H73" s="227" t="b">
        <f>IF(ISNUMBER(MATCH(C73,yn,0)),TRUE,FALSE)</f>
        <v>0</v>
      </c>
    </row>
    <row r="74" spans="1:8" s="31" customFormat="1" ht="15.75" x14ac:dyDescent="0.25">
      <c r="A74" s="3"/>
      <c r="B74" s="288"/>
      <c r="C74" s="289"/>
      <c r="D74" s="294"/>
      <c r="E74" s="290"/>
      <c r="F74" s="279"/>
      <c r="G74" s="98"/>
    </row>
    <row r="75" spans="1:8" s="31" customFormat="1" x14ac:dyDescent="0.25">
      <c r="A75" s="3"/>
      <c r="B75" s="3"/>
      <c r="C75" s="98"/>
      <c r="D75" s="3"/>
      <c r="E75" s="3"/>
      <c r="F75" s="279"/>
      <c r="G75" s="98"/>
    </row>
    <row r="76" spans="1:8" s="31" customFormat="1" ht="48.95" customHeight="1" x14ac:dyDescent="0.25">
      <c r="A76" s="3"/>
      <c r="B76" s="285">
        <v>16</v>
      </c>
      <c r="C76" s="541" t="s">
        <v>513</v>
      </c>
      <c r="D76" s="542"/>
      <c r="E76" s="286"/>
      <c r="F76" s="279"/>
      <c r="G76" s="98"/>
    </row>
    <row r="77" spans="1:8" s="31" customFormat="1" ht="15.75" x14ac:dyDescent="0.25">
      <c r="A77" s="3"/>
      <c r="B77" s="287"/>
      <c r="C77" s="63"/>
      <c r="D77" s="208"/>
      <c r="E77" s="295"/>
      <c r="F77" s="279"/>
      <c r="G77" s="98"/>
      <c r="H77" s="227" t="b">
        <f>IF(ISNUMBER(MATCH(C77,yn,0)),TRUE,FALSE)</f>
        <v>0</v>
      </c>
    </row>
    <row r="78" spans="1:8" s="31" customFormat="1" ht="15.75" x14ac:dyDescent="0.25">
      <c r="A78" s="3"/>
      <c r="B78" s="288"/>
      <c r="C78" s="289"/>
      <c r="D78" s="294"/>
      <c r="E78" s="290"/>
      <c r="F78" s="279"/>
      <c r="G78" s="98"/>
    </row>
    <row r="79" spans="1:8" s="31" customFormat="1" x14ac:dyDescent="0.25">
      <c r="A79" s="3"/>
      <c r="B79" s="3"/>
      <c r="C79" s="98"/>
      <c r="D79" s="3"/>
      <c r="E79" s="3"/>
      <c r="F79" s="279"/>
      <c r="G79" s="98"/>
    </row>
    <row r="80" spans="1:8" s="31" customFormat="1" ht="33" customHeight="1" x14ac:dyDescent="0.25">
      <c r="A80" s="3"/>
      <c r="B80" s="285">
        <v>17</v>
      </c>
      <c r="C80" s="541" t="s">
        <v>514</v>
      </c>
      <c r="D80" s="542"/>
      <c r="E80" s="286"/>
      <c r="F80" s="279"/>
      <c r="G80" s="98"/>
    </row>
    <row r="81" spans="1:8" s="31" customFormat="1" ht="15.75" x14ac:dyDescent="0.25">
      <c r="A81" s="3"/>
      <c r="B81" s="287"/>
      <c r="C81" s="284"/>
      <c r="D81" s="283" t="s">
        <v>472</v>
      </c>
      <c r="E81" s="295"/>
      <c r="F81" s="279"/>
      <c r="G81" s="98"/>
    </row>
    <row r="82" spans="1:8" s="31" customFormat="1" ht="15.75" x14ac:dyDescent="0.25">
      <c r="A82" s="3"/>
      <c r="B82" s="288"/>
      <c r="C82" s="289"/>
      <c r="D82" s="294"/>
      <c r="E82" s="290"/>
      <c r="F82" s="279"/>
      <c r="G82" s="98"/>
    </row>
    <row r="83" spans="1:8" s="31" customFormat="1" x14ac:dyDescent="0.25">
      <c r="A83" s="3"/>
      <c r="B83" s="3"/>
      <c r="C83" s="98"/>
      <c r="D83" s="3"/>
      <c r="E83" s="3"/>
      <c r="F83" s="279"/>
      <c r="G83" s="98"/>
    </row>
    <row r="84" spans="1:8" s="31" customFormat="1" ht="33" customHeight="1" x14ac:dyDescent="0.25">
      <c r="A84" s="3"/>
      <c r="B84" s="285">
        <v>18</v>
      </c>
      <c r="C84" s="541" t="s">
        <v>515</v>
      </c>
      <c r="D84" s="542"/>
      <c r="E84" s="286"/>
      <c r="F84" s="279"/>
      <c r="G84" s="98"/>
    </row>
    <row r="85" spans="1:8" s="31" customFormat="1" ht="15.75" x14ac:dyDescent="0.25">
      <c r="A85" s="3"/>
      <c r="B85" s="287"/>
      <c r="C85" s="284"/>
      <c r="D85" s="283" t="s">
        <v>472</v>
      </c>
      <c r="E85" s="295"/>
      <c r="F85" s="279"/>
      <c r="G85" s="98"/>
    </row>
    <row r="86" spans="1:8" s="31" customFormat="1" ht="15.75" x14ac:dyDescent="0.25">
      <c r="A86" s="3"/>
      <c r="B86" s="288"/>
      <c r="C86" s="289"/>
      <c r="D86" s="294"/>
      <c r="E86" s="290"/>
      <c r="F86" s="279"/>
      <c r="G86" s="98"/>
    </row>
    <row r="87" spans="1:8" s="31" customFormat="1" x14ac:dyDescent="0.25">
      <c r="A87" s="3"/>
      <c r="B87" s="3"/>
      <c r="C87" s="98"/>
      <c r="D87" s="3"/>
      <c r="E87" s="3"/>
      <c r="F87" s="279"/>
      <c r="G87" s="98"/>
    </row>
    <row r="88" spans="1:8" s="31" customFormat="1" ht="33" customHeight="1" x14ac:dyDescent="0.25">
      <c r="A88" s="3"/>
      <c r="B88" s="285">
        <v>19</v>
      </c>
      <c r="C88" s="541" t="s">
        <v>516</v>
      </c>
      <c r="D88" s="542"/>
      <c r="E88" s="286"/>
      <c r="F88" s="279"/>
      <c r="G88" s="98"/>
    </row>
    <row r="89" spans="1:8" s="31" customFormat="1" ht="15.75" x14ac:dyDescent="0.25">
      <c r="A89" s="3"/>
      <c r="B89" s="287"/>
      <c r="C89" s="284"/>
      <c r="D89" s="283" t="s">
        <v>472</v>
      </c>
      <c r="E89" s="295"/>
      <c r="F89" s="279"/>
      <c r="G89" s="98"/>
    </row>
    <row r="90" spans="1:8" s="31" customFormat="1" ht="15.75" x14ac:dyDescent="0.25">
      <c r="A90" s="3"/>
      <c r="B90" s="288"/>
      <c r="C90" s="289"/>
      <c r="D90" s="294"/>
      <c r="E90" s="290"/>
      <c r="F90" s="279"/>
      <c r="G90" s="98"/>
    </row>
    <row r="91" spans="1:8" s="31" customFormat="1" x14ac:dyDescent="0.25">
      <c r="A91" s="3"/>
      <c r="B91" s="3"/>
      <c r="C91" s="98"/>
      <c r="D91" s="3"/>
      <c r="E91" s="3"/>
      <c r="F91" s="279"/>
      <c r="G91" s="98"/>
    </row>
    <row r="92" spans="1:8" s="31" customFormat="1" ht="48.95" customHeight="1" x14ac:dyDescent="0.25">
      <c r="A92" s="3"/>
      <c r="B92" s="285">
        <v>20</v>
      </c>
      <c r="C92" s="541" t="s">
        <v>517</v>
      </c>
      <c r="D92" s="542"/>
      <c r="E92" s="286"/>
      <c r="F92" s="279"/>
      <c r="G92" s="98"/>
    </row>
    <row r="93" spans="1:8" s="31" customFormat="1" ht="15.75" x14ac:dyDescent="0.25">
      <c r="A93" s="3"/>
      <c r="B93" s="287"/>
      <c r="C93" s="63"/>
      <c r="D93" s="208"/>
      <c r="E93" s="295"/>
      <c r="F93" s="279"/>
      <c r="G93" s="98"/>
      <c r="H93" s="227" t="b">
        <f>IF(ISNUMBER(MATCH(C93,yn,0)),TRUE,FALSE)</f>
        <v>0</v>
      </c>
    </row>
    <row r="94" spans="1:8" s="31" customFormat="1" ht="15.75" x14ac:dyDescent="0.25">
      <c r="A94" s="3"/>
      <c r="B94" s="288"/>
      <c r="C94" s="289"/>
      <c r="D94" s="294"/>
      <c r="E94" s="290"/>
      <c r="F94" s="279"/>
      <c r="G94" s="98"/>
    </row>
    <row r="95" spans="1:8" s="31" customFormat="1" x14ac:dyDescent="0.25">
      <c r="A95" s="3"/>
      <c r="B95" s="3"/>
      <c r="C95" s="98"/>
      <c r="D95" s="3"/>
      <c r="E95" s="3"/>
      <c r="F95" s="279"/>
      <c r="G95" s="98"/>
    </row>
    <row r="96" spans="1:8" s="31" customFormat="1" ht="33" customHeight="1" x14ac:dyDescent="0.25">
      <c r="A96" s="3"/>
      <c r="B96" s="285">
        <v>21</v>
      </c>
      <c r="C96" s="541" t="s">
        <v>518</v>
      </c>
      <c r="D96" s="542"/>
      <c r="E96" s="286"/>
      <c r="F96" s="279"/>
      <c r="G96" s="98"/>
    </row>
    <row r="97" spans="1:8" s="31" customFormat="1" ht="15.75" x14ac:dyDescent="0.25">
      <c r="A97" s="3"/>
      <c r="B97" s="287"/>
      <c r="C97" s="63"/>
      <c r="D97" s="208"/>
      <c r="E97" s="295"/>
      <c r="F97" s="279"/>
      <c r="G97" s="98"/>
      <c r="H97" s="227" t="b">
        <f>IF(ISNUMBER(MATCH(C97,yn,0)),TRUE,FALSE)</f>
        <v>0</v>
      </c>
    </row>
    <row r="98" spans="1:8" s="31" customFormat="1" ht="15.75" x14ac:dyDescent="0.25">
      <c r="A98" s="3"/>
      <c r="B98" s="288"/>
      <c r="C98" s="289"/>
      <c r="D98" s="294"/>
      <c r="E98" s="290"/>
      <c r="F98" s="279"/>
      <c r="G98" s="98"/>
    </row>
    <row r="99" spans="1:8" s="31" customFormat="1" x14ac:dyDescent="0.25">
      <c r="A99" s="3"/>
      <c r="B99" s="3"/>
      <c r="C99" s="98"/>
      <c r="D99" s="3"/>
      <c r="E99" s="3"/>
      <c r="F99" s="279"/>
      <c r="G99" s="98"/>
    </row>
    <row r="100" spans="1:8" s="31" customFormat="1" ht="17.100000000000001" customHeight="1" x14ac:dyDescent="0.25">
      <c r="A100" s="3"/>
      <c r="B100" s="285">
        <v>22</v>
      </c>
      <c r="C100" s="541" t="s">
        <v>522</v>
      </c>
      <c r="D100" s="542"/>
      <c r="E100" s="286"/>
      <c r="F100" s="279"/>
      <c r="G100" s="98"/>
    </row>
    <row r="101" spans="1:8" s="31" customFormat="1" x14ac:dyDescent="0.25">
      <c r="A101" s="3"/>
      <c r="B101" s="308"/>
      <c r="C101" s="98"/>
      <c r="D101" s="3"/>
      <c r="E101" s="307"/>
      <c r="F101" s="279"/>
      <c r="G101" s="98"/>
    </row>
    <row r="102" spans="1:8" s="31" customFormat="1" ht="33" customHeight="1" x14ac:dyDescent="0.25">
      <c r="A102" s="3"/>
      <c r="B102" s="296" t="s">
        <v>519</v>
      </c>
      <c r="C102" s="553" t="s">
        <v>523</v>
      </c>
      <c r="D102" s="554"/>
      <c r="E102" s="297"/>
      <c r="F102" s="279"/>
      <c r="G102" s="98"/>
    </row>
    <row r="103" spans="1:8" s="31" customFormat="1" ht="15.75" x14ac:dyDescent="0.25">
      <c r="A103" s="3"/>
      <c r="B103" s="287"/>
      <c r="C103" s="32"/>
      <c r="D103" s="208"/>
      <c r="E103" s="295"/>
      <c r="F103" s="279"/>
      <c r="G103" s="98"/>
    </row>
    <row r="104" spans="1:8" s="31" customFormat="1" ht="15.75" x14ac:dyDescent="0.25">
      <c r="A104" s="3"/>
      <c r="B104" s="303"/>
      <c r="C104" s="282"/>
      <c r="D104" s="301"/>
      <c r="E104" s="305"/>
      <c r="F104" s="279"/>
      <c r="G104" s="98"/>
    </row>
    <row r="105" spans="1:8" s="31" customFormat="1" ht="17.100000000000001" customHeight="1" x14ac:dyDescent="0.25">
      <c r="A105" s="3"/>
      <c r="B105" s="296" t="s">
        <v>520</v>
      </c>
      <c r="C105" s="439" t="s">
        <v>524</v>
      </c>
      <c r="D105" s="536"/>
      <c r="E105" s="299"/>
      <c r="F105" s="279"/>
      <c r="G105" s="98"/>
    </row>
    <row r="106" spans="1:8" s="31" customFormat="1" ht="15.75" x14ac:dyDescent="0.25">
      <c r="A106" s="3"/>
      <c r="B106" s="287"/>
      <c r="C106" s="32"/>
      <c r="D106" s="208"/>
      <c r="E106" s="295"/>
      <c r="F106" s="279"/>
      <c r="G106" s="227" t="b">
        <f>IF(C106&gt;C103,FALSE,TRUE)</f>
        <v>1</v>
      </c>
    </row>
    <row r="107" spans="1:8" s="31" customFormat="1" ht="15.75" x14ac:dyDescent="0.25">
      <c r="A107" s="3"/>
      <c r="B107" s="303"/>
      <c r="C107" s="304"/>
      <c r="D107" s="301"/>
      <c r="E107" s="305"/>
      <c r="F107" s="279"/>
      <c r="G107" s="98"/>
    </row>
    <row r="108" spans="1:8" s="31" customFormat="1" ht="33" customHeight="1" x14ac:dyDescent="0.25">
      <c r="A108" s="3"/>
      <c r="B108" s="296" t="s">
        <v>521</v>
      </c>
      <c r="C108" s="439" t="s">
        <v>525</v>
      </c>
      <c r="D108" s="536"/>
      <c r="E108" s="299"/>
      <c r="F108" s="279"/>
      <c r="G108" s="98"/>
    </row>
    <row r="109" spans="1:8" s="31" customFormat="1" ht="15.75" x14ac:dyDescent="0.25">
      <c r="A109" s="3"/>
      <c r="B109" s="287"/>
      <c r="C109" s="368"/>
      <c r="D109" s="208"/>
      <c r="E109" s="295"/>
      <c r="F109" s="279"/>
      <c r="G109" s="98"/>
    </row>
    <row r="110" spans="1:8" s="31" customFormat="1" ht="15.75" x14ac:dyDescent="0.25">
      <c r="A110" s="3"/>
      <c r="B110" s="288"/>
      <c r="C110" s="289"/>
      <c r="D110" s="294"/>
      <c r="E110" s="290"/>
      <c r="F110" s="279"/>
      <c r="G110" s="98"/>
    </row>
    <row r="111" spans="1:8" s="31" customFormat="1" x14ac:dyDescent="0.25">
      <c r="A111" s="3"/>
      <c r="B111" s="3"/>
      <c r="C111" s="98"/>
      <c r="D111" s="3"/>
      <c r="E111" s="3"/>
      <c r="F111" s="279"/>
      <c r="G111" s="98"/>
    </row>
    <row r="112" spans="1:8" s="31" customFormat="1" ht="33" customHeight="1" x14ac:dyDescent="0.25">
      <c r="A112" s="3"/>
      <c r="B112" s="285">
        <v>23</v>
      </c>
      <c r="C112" s="541" t="s">
        <v>526</v>
      </c>
      <c r="D112" s="542"/>
      <c r="E112" s="286"/>
      <c r="F112" s="279"/>
      <c r="G112" s="98"/>
    </row>
    <row r="113" spans="1:8" s="31" customFormat="1" ht="15.75" x14ac:dyDescent="0.25">
      <c r="A113" s="3"/>
      <c r="B113" s="287"/>
      <c r="C113" s="32"/>
      <c r="D113" s="208"/>
      <c r="E113" s="295"/>
      <c r="F113" s="279"/>
      <c r="G113" s="98"/>
    </row>
    <row r="114" spans="1:8" s="31" customFormat="1" ht="15.75" x14ac:dyDescent="0.25">
      <c r="A114" s="3"/>
      <c r="B114" s="288"/>
      <c r="C114" s="289"/>
      <c r="D114" s="294"/>
      <c r="E114" s="290"/>
      <c r="F114" s="279"/>
      <c r="G114" s="98"/>
    </row>
    <row r="115" spans="1:8" s="31" customFormat="1" x14ac:dyDescent="0.25">
      <c r="A115" s="3"/>
      <c r="B115" s="3"/>
      <c r="C115" s="98"/>
      <c r="D115" s="3"/>
      <c r="E115" s="3"/>
      <c r="F115" s="279"/>
      <c r="G115" s="98"/>
    </row>
    <row r="116" spans="1:8" s="31" customFormat="1" ht="48.95" customHeight="1" x14ac:dyDescent="0.25">
      <c r="A116" s="3"/>
      <c r="B116" s="285">
        <v>24</v>
      </c>
      <c r="C116" s="541" t="s">
        <v>527</v>
      </c>
      <c r="D116" s="542"/>
      <c r="E116" s="286"/>
      <c r="F116" s="279"/>
      <c r="G116" s="98"/>
    </row>
    <row r="117" spans="1:8" s="31" customFormat="1" ht="15.75" x14ac:dyDescent="0.25">
      <c r="A117" s="3"/>
      <c r="B117" s="287"/>
      <c r="C117" s="63"/>
      <c r="D117" s="208"/>
      <c r="E117" s="295"/>
      <c r="F117" s="279"/>
      <c r="G117" s="98"/>
      <c r="H117" s="227" t="b">
        <f>IF(ISNUMBER(MATCH(C117,yn,0)),TRUE,FALSE)</f>
        <v>0</v>
      </c>
    </row>
    <row r="118" spans="1:8" s="31" customFormat="1" ht="15.75" x14ac:dyDescent="0.25">
      <c r="A118" s="3"/>
      <c r="B118" s="288"/>
      <c r="C118" s="289"/>
      <c r="D118" s="294"/>
      <c r="E118" s="290"/>
      <c r="F118" s="279"/>
      <c r="G118" s="98"/>
    </row>
    <row r="119" spans="1:8" s="31" customFormat="1" x14ac:dyDescent="0.25">
      <c r="A119" s="3"/>
      <c r="B119" s="3"/>
      <c r="C119" s="98"/>
      <c r="D119" s="3"/>
      <c r="E119" s="3"/>
      <c r="F119" s="279"/>
      <c r="G119" s="98"/>
    </row>
    <row r="120" spans="1:8" s="31" customFormat="1" ht="33" customHeight="1" x14ac:dyDescent="0.25">
      <c r="A120" s="3"/>
      <c r="B120" s="285">
        <v>25</v>
      </c>
      <c r="C120" s="541" t="s">
        <v>528</v>
      </c>
      <c r="D120" s="542"/>
      <c r="E120" s="286"/>
      <c r="F120" s="279"/>
      <c r="G120" s="98"/>
    </row>
    <row r="121" spans="1:8" s="31" customFormat="1" ht="15.75" x14ac:dyDescent="0.25">
      <c r="A121" s="3"/>
      <c r="B121" s="287"/>
      <c r="C121" s="63"/>
      <c r="D121" s="208"/>
      <c r="E121" s="295"/>
      <c r="F121" s="279"/>
      <c r="G121" s="98"/>
      <c r="H121" s="227" t="b">
        <f>IF(ISNUMBER(MATCH(C121,yn,0)),TRUE,FALSE)</f>
        <v>0</v>
      </c>
    </row>
    <row r="122" spans="1:8" s="31" customFormat="1" ht="15.75" x14ac:dyDescent="0.25">
      <c r="A122" s="3"/>
      <c r="B122" s="288"/>
      <c r="C122" s="289"/>
      <c r="D122" s="294"/>
      <c r="E122" s="290"/>
      <c r="F122" s="279"/>
      <c r="G122" s="98"/>
    </row>
    <row r="123" spans="1:8" s="31" customFormat="1" x14ac:dyDescent="0.25">
      <c r="A123" s="3"/>
      <c r="B123" s="3"/>
      <c r="C123" s="98"/>
      <c r="D123" s="3"/>
      <c r="E123" s="3"/>
      <c r="F123" s="279"/>
      <c r="G123" s="98"/>
    </row>
    <row r="124" spans="1:8" s="31" customFormat="1" ht="33" customHeight="1" x14ac:dyDescent="0.25">
      <c r="A124" s="3"/>
      <c r="B124" s="285">
        <v>26</v>
      </c>
      <c r="C124" s="541" t="s">
        <v>529</v>
      </c>
      <c r="D124" s="542"/>
      <c r="E124" s="286"/>
      <c r="F124" s="279"/>
      <c r="G124" s="98"/>
    </row>
    <row r="125" spans="1:8" s="31" customFormat="1" ht="15.75" x14ac:dyDescent="0.25">
      <c r="A125" s="3"/>
      <c r="B125" s="287"/>
      <c r="C125" s="63"/>
      <c r="D125" s="208"/>
      <c r="E125" s="295"/>
      <c r="F125" s="279"/>
      <c r="G125" s="98"/>
      <c r="H125" s="227" t="b">
        <f>IF(ISNUMBER(MATCH(C125,yn,0)),TRUE,FALSE)</f>
        <v>0</v>
      </c>
    </row>
    <row r="126" spans="1:8" s="31" customFormat="1" ht="15.75" x14ac:dyDescent="0.25">
      <c r="A126" s="3"/>
      <c r="B126" s="288"/>
      <c r="C126" s="289"/>
      <c r="D126" s="294"/>
      <c r="E126" s="290"/>
      <c r="F126" s="279"/>
      <c r="G126" s="98"/>
    </row>
    <row r="127" spans="1:8" s="31" customFormat="1" x14ac:dyDescent="0.25">
      <c r="A127" s="3"/>
      <c r="B127" s="3"/>
      <c r="C127" s="98"/>
      <c r="D127" s="3"/>
      <c r="E127" s="3"/>
      <c r="F127" s="279"/>
      <c r="G127" s="98"/>
    </row>
    <row r="128" spans="1:8" s="31" customFormat="1" ht="33" customHeight="1" x14ac:dyDescent="0.25">
      <c r="A128" s="3"/>
      <c r="B128" s="285">
        <v>27</v>
      </c>
      <c r="C128" s="541" t="s">
        <v>564</v>
      </c>
      <c r="D128" s="542"/>
      <c r="E128" s="286"/>
      <c r="F128" s="279"/>
      <c r="G128" s="98"/>
    </row>
    <row r="129" spans="1:8" s="31" customFormat="1" ht="15.75" x14ac:dyDescent="0.25">
      <c r="A129" s="3"/>
      <c r="B129" s="287"/>
      <c r="C129" s="63"/>
      <c r="D129" s="208"/>
      <c r="E129" s="295"/>
      <c r="F129" s="279"/>
      <c r="G129" s="98"/>
      <c r="H129" s="227" t="b">
        <f>IF(ISNUMBER(MATCH(C129,yn,0)),TRUE,FALSE)</f>
        <v>0</v>
      </c>
    </row>
    <row r="130" spans="1:8" s="31" customFormat="1" ht="15.75" x14ac:dyDescent="0.25">
      <c r="A130" s="3"/>
      <c r="B130" s="288"/>
      <c r="C130" s="289"/>
      <c r="D130" s="294"/>
      <c r="E130" s="290"/>
      <c r="F130" s="279"/>
      <c r="G130" s="98"/>
    </row>
    <row r="131" spans="1:8" s="31" customFormat="1" x14ac:dyDescent="0.25">
      <c r="A131" s="3"/>
      <c r="B131" s="3"/>
      <c r="C131" s="98"/>
      <c r="D131" s="3"/>
      <c r="E131" s="3"/>
      <c r="F131" s="279"/>
      <c r="G131" s="98"/>
    </row>
    <row r="132" spans="1:8" s="31" customFormat="1" ht="33" customHeight="1" x14ac:dyDescent="0.25">
      <c r="A132" s="3"/>
      <c r="B132" s="285">
        <v>28</v>
      </c>
      <c r="C132" s="541" t="s">
        <v>533</v>
      </c>
      <c r="D132" s="542"/>
      <c r="E132" s="286"/>
      <c r="F132" s="279"/>
      <c r="G132" s="98"/>
    </row>
    <row r="133" spans="1:8" s="31" customFormat="1" x14ac:dyDescent="0.25">
      <c r="A133" s="3"/>
      <c r="B133" s="308"/>
      <c r="C133" s="98"/>
      <c r="D133" s="3"/>
      <c r="E133" s="307"/>
      <c r="F133" s="279"/>
      <c r="G133" s="98"/>
    </row>
    <row r="134" spans="1:8" s="31" customFormat="1" ht="17.100000000000001" customHeight="1" x14ac:dyDescent="0.25">
      <c r="A134" s="3"/>
      <c r="B134" s="296" t="s">
        <v>530</v>
      </c>
      <c r="C134" s="553" t="s">
        <v>534</v>
      </c>
      <c r="D134" s="554"/>
      <c r="E134" s="297"/>
      <c r="F134" s="279"/>
      <c r="G134" s="98"/>
    </row>
    <row r="135" spans="1:8" s="31" customFormat="1" ht="15.75" x14ac:dyDescent="0.25">
      <c r="A135" s="3"/>
      <c r="B135" s="287"/>
      <c r="C135" s="32"/>
      <c r="D135" s="208"/>
      <c r="E135" s="295"/>
      <c r="F135" s="279"/>
      <c r="G135" s="98"/>
    </row>
    <row r="136" spans="1:8" s="31" customFormat="1" ht="15.75" x14ac:dyDescent="0.25">
      <c r="A136" s="3"/>
      <c r="B136" s="303"/>
      <c r="C136" s="282"/>
      <c r="D136" s="301"/>
      <c r="E136" s="305"/>
      <c r="F136" s="279"/>
      <c r="G136" s="98"/>
    </row>
    <row r="137" spans="1:8" s="31" customFormat="1" ht="17.100000000000001" customHeight="1" x14ac:dyDescent="0.25">
      <c r="A137" s="3"/>
      <c r="B137" s="296" t="s">
        <v>531</v>
      </c>
      <c r="C137" s="439" t="s">
        <v>505</v>
      </c>
      <c r="D137" s="536"/>
      <c r="E137" s="299"/>
      <c r="F137" s="279"/>
      <c r="G137" s="98"/>
    </row>
    <row r="138" spans="1:8" s="31" customFormat="1" ht="15.75" x14ac:dyDescent="0.25">
      <c r="A138" s="3"/>
      <c r="B138" s="287"/>
      <c r="C138" s="32"/>
      <c r="D138" s="208"/>
      <c r="E138" s="295"/>
      <c r="F138" s="279"/>
      <c r="G138" s="98"/>
    </row>
    <row r="139" spans="1:8" s="31" customFormat="1" ht="15.75" x14ac:dyDescent="0.25">
      <c r="A139" s="3"/>
      <c r="B139" s="303"/>
      <c r="C139" s="304"/>
      <c r="D139" s="301"/>
      <c r="E139" s="305"/>
      <c r="F139" s="279"/>
      <c r="G139" s="98"/>
    </row>
    <row r="140" spans="1:8" s="31" customFormat="1" ht="17.100000000000001" customHeight="1" x14ac:dyDescent="0.25">
      <c r="A140" s="3"/>
      <c r="B140" s="296" t="s">
        <v>532</v>
      </c>
      <c r="C140" s="439" t="s">
        <v>507</v>
      </c>
      <c r="D140" s="536"/>
      <c r="E140" s="299"/>
      <c r="F140" s="279"/>
      <c r="G140" s="98"/>
    </row>
    <row r="141" spans="1:8" s="31" customFormat="1" ht="15.75" x14ac:dyDescent="0.25">
      <c r="A141" s="3"/>
      <c r="B141" s="287"/>
      <c r="C141" s="32"/>
      <c r="D141" s="208"/>
      <c r="E141" s="295"/>
      <c r="F141" s="279"/>
      <c r="G141" s="98"/>
    </row>
    <row r="142" spans="1:8" s="31" customFormat="1" ht="15.75" x14ac:dyDescent="0.25">
      <c r="A142" s="3"/>
      <c r="B142" s="288"/>
      <c r="C142" s="289"/>
      <c r="D142" s="294"/>
      <c r="E142" s="290"/>
      <c r="F142" s="279"/>
      <c r="G142" s="98"/>
    </row>
    <row r="143" spans="1:8" s="31" customFormat="1" x14ac:dyDescent="0.25">
      <c r="A143" s="3"/>
      <c r="B143" s="3"/>
      <c r="C143" s="98"/>
      <c r="D143" s="3"/>
      <c r="E143" s="3"/>
      <c r="F143" s="279"/>
      <c r="G143" s="98"/>
    </row>
    <row r="144" spans="1:8" s="31" customFormat="1" ht="33" customHeight="1" x14ac:dyDescent="0.25">
      <c r="A144" s="3"/>
      <c r="B144" s="285">
        <v>29</v>
      </c>
      <c r="C144" s="541" t="s">
        <v>535</v>
      </c>
      <c r="D144" s="542"/>
      <c r="E144" s="286"/>
      <c r="F144" s="279"/>
      <c r="G144" s="98"/>
    </row>
    <row r="145" spans="1:8" s="31" customFormat="1" ht="15.75" x14ac:dyDescent="0.25">
      <c r="A145" s="3"/>
      <c r="B145" s="287"/>
      <c r="C145" s="63"/>
      <c r="D145" s="208"/>
      <c r="E145" s="295"/>
      <c r="F145" s="279"/>
      <c r="G145" s="98"/>
      <c r="H145" s="227" t="b">
        <f>IF(ISNUMBER(MATCH(C145,yn,0)),TRUE,FALSE)</f>
        <v>0</v>
      </c>
    </row>
    <row r="146" spans="1:8" s="31" customFormat="1" ht="15.75" x14ac:dyDescent="0.25">
      <c r="A146" s="3"/>
      <c r="B146" s="288"/>
      <c r="C146" s="289"/>
      <c r="D146" s="294"/>
      <c r="E146" s="290"/>
      <c r="F146" s="279"/>
      <c r="G146" s="98"/>
    </row>
    <row r="147" spans="1:8" s="31" customFormat="1" x14ac:dyDescent="0.25">
      <c r="A147" s="3"/>
      <c r="B147" s="3"/>
      <c r="C147" s="98"/>
      <c r="D147" s="3"/>
      <c r="E147" s="3"/>
      <c r="F147" s="279"/>
      <c r="G147" s="98"/>
    </row>
    <row r="148" spans="1:8" s="31" customFormat="1" ht="33" customHeight="1" x14ac:dyDescent="0.25">
      <c r="A148" s="3"/>
      <c r="B148" s="285">
        <v>30</v>
      </c>
      <c r="C148" s="541" t="s">
        <v>536</v>
      </c>
      <c r="D148" s="542"/>
      <c r="E148" s="286"/>
      <c r="F148" s="279"/>
      <c r="G148" s="98"/>
    </row>
    <row r="149" spans="1:8" s="31" customFormat="1" ht="15.75" x14ac:dyDescent="0.25">
      <c r="A149" s="3"/>
      <c r="B149" s="287"/>
      <c r="C149" s="63"/>
      <c r="D149" s="208"/>
      <c r="E149" s="295"/>
      <c r="F149" s="279"/>
      <c r="G149" s="98"/>
      <c r="H149" s="227" t="b">
        <f>IF(ISNUMBER(MATCH(C149,yn,0)),TRUE,FALSE)</f>
        <v>0</v>
      </c>
    </row>
    <row r="150" spans="1:8" s="31" customFormat="1" ht="15.75" x14ac:dyDescent="0.25">
      <c r="A150" s="3"/>
      <c r="B150" s="288"/>
      <c r="C150" s="289"/>
      <c r="D150" s="294"/>
      <c r="E150" s="290"/>
      <c r="F150" s="279"/>
      <c r="G150" s="98"/>
    </row>
    <row r="151" spans="1:8" s="31" customFormat="1" x14ac:dyDescent="0.25">
      <c r="A151" s="3"/>
      <c r="B151" s="3"/>
      <c r="C151" s="98"/>
      <c r="D151" s="3"/>
      <c r="E151" s="3"/>
      <c r="F151" s="279"/>
      <c r="G151" s="98"/>
    </row>
    <row r="152" spans="1:8" s="31" customFormat="1" ht="17.100000000000001" customHeight="1" x14ac:dyDescent="0.25">
      <c r="A152" s="3"/>
      <c r="B152" s="285">
        <v>31</v>
      </c>
      <c r="C152" s="541" t="s">
        <v>537</v>
      </c>
      <c r="D152" s="542"/>
      <c r="E152" s="286"/>
      <c r="F152" s="279"/>
      <c r="G152" s="98"/>
    </row>
    <row r="153" spans="1:8" s="31" customFormat="1" ht="15.75" x14ac:dyDescent="0.25">
      <c r="A153" s="3"/>
      <c r="B153" s="287"/>
      <c r="C153" s="63"/>
      <c r="D153" s="208"/>
      <c r="E153" s="295"/>
      <c r="F153" s="279"/>
      <c r="G153" s="98"/>
      <c r="H153" s="227" t="b">
        <f>IF(ISNUMBER(MATCH(C153,yn,0)),TRUE,FALSE)</f>
        <v>0</v>
      </c>
    </row>
    <row r="154" spans="1:8" s="31" customFormat="1" ht="15.75" x14ac:dyDescent="0.25">
      <c r="A154" s="3"/>
      <c r="B154" s="288"/>
      <c r="C154" s="289"/>
      <c r="D154" s="294"/>
      <c r="E154" s="290"/>
      <c r="F154" s="279"/>
      <c r="G154" s="98"/>
    </row>
    <row r="155" spans="1:8" s="31" customFormat="1" x14ac:dyDescent="0.25">
      <c r="A155" s="3"/>
      <c r="B155" s="3"/>
      <c r="C155" s="98"/>
      <c r="D155" s="3"/>
      <c r="E155" s="3"/>
      <c r="F155" s="279"/>
      <c r="G155" s="98"/>
    </row>
    <row r="156" spans="1:8" s="31" customFormat="1" ht="65.099999999999994" customHeight="1" x14ac:dyDescent="0.25">
      <c r="A156" s="3"/>
      <c r="B156" s="285">
        <v>32</v>
      </c>
      <c r="C156" s="541" t="s">
        <v>565</v>
      </c>
      <c r="D156" s="542"/>
      <c r="E156" s="286"/>
      <c r="F156" s="279"/>
      <c r="G156" s="98"/>
    </row>
    <row r="157" spans="1:8" s="31" customFormat="1" ht="15.75" x14ac:dyDescent="0.25">
      <c r="A157" s="3"/>
      <c r="B157" s="287"/>
      <c r="C157" s="63"/>
      <c r="D157" s="208"/>
      <c r="E157" s="295"/>
      <c r="F157" s="279"/>
      <c r="G157" s="98"/>
      <c r="H157" s="227" t="b">
        <f>IF(ISNUMBER(MATCH(C157,yn,0)),TRUE,FALSE)</f>
        <v>0</v>
      </c>
    </row>
    <row r="158" spans="1:8" s="31" customFormat="1" ht="15.75" x14ac:dyDescent="0.25">
      <c r="A158" s="3"/>
      <c r="B158" s="288"/>
      <c r="C158" s="289"/>
      <c r="D158" s="294"/>
      <c r="E158" s="290"/>
      <c r="F158" s="279"/>
      <c r="G158" s="98"/>
    </row>
    <row r="159" spans="1:8" s="31" customFormat="1" x14ac:dyDescent="0.25">
      <c r="A159" s="3"/>
      <c r="B159" s="3"/>
      <c r="C159" s="98"/>
      <c r="D159" s="3"/>
      <c r="E159" s="3"/>
      <c r="F159" s="279"/>
      <c r="G159" s="98"/>
    </row>
    <row r="160" spans="1:8" s="31" customFormat="1" ht="39.950000000000003" customHeight="1" x14ac:dyDescent="0.25">
      <c r="A160" s="3"/>
      <c r="B160" s="555" t="s">
        <v>538</v>
      </c>
      <c r="C160" s="555"/>
      <c r="D160" s="555"/>
      <c r="E160" s="555"/>
      <c r="F160" s="279"/>
      <c r="G160" s="98"/>
    </row>
    <row r="161" spans="1:8" s="31" customFormat="1" x14ac:dyDescent="0.25">
      <c r="A161" s="3"/>
      <c r="B161" s="3"/>
      <c r="C161" s="98"/>
      <c r="D161" s="3"/>
      <c r="E161" s="3"/>
      <c r="F161" s="279"/>
      <c r="G161" s="98"/>
    </row>
    <row r="162" spans="1:8" s="31" customFormat="1" ht="17.100000000000001" customHeight="1" x14ac:dyDescent="0.25">
      <c r="A162" s="3"/>
      <c r="B162" s="285">
        <v>33</v>
      </c>
      <c r="C162" s="541" t="s">
        <v>539</v>
      </c>
      <c r="D162" s="542"/>
      <c r="E162" s="286"/>
      <c r="F162" s="279"/>
      <c r="G162" s="98"/>
    </row>
    <row r="163" spans="1:8" s="31" customFormat="1" ht="15.75" x14ac:dyDescent="0.25">
      <c r="A163" s="3"/>
      <c r="B163" s="287"/>
      <c r="C163" s="273"/>
      <c r="D163" s="208"/>
      <c r="E163" s="295"/>
      <c r="F163" s="279"/>
      <c r="G163" s="98"/>
      <c r="H163" s="227" t="b">
        <f>IF(ISNUMBER(MATCH(C163,scale,0)),TRUE,FALSE)</f>
        <v>0</v>
      </c>
    </row>
    <row r="164" spans="1:8" s="31" customFormat="1" ht="15.75" x14ac:dyDescent="0.25">
      <c r="A164" s="3"/>
      <c r="B164" s="288"/>
      <c r="C164" s="289"/>
      <c r="D164" s="294"/>
      <c r="E164" s="290"/>
      <c r="F164" s="279"/>
      <c r="G164" s="98"/>
    </row>
    <row r="165" spans="1:8" s="31" customFormat="1" x14ac:dyDescent="0.25">
      <c r="A165" s="3"/>
      <c r="B165" s="3"/>
      <c r="C165" s="98"/>
      <c r="D165" s="3"/>
      <c r="E165" s="3"/>
      <c r="F165" s="279"/>
      <c r="G165" s="98"/>
    </row>
    <row r="166" spans="1:8" s="31" customFormat="1" ht="33" customHeight="1" x14ac:dyDescent="0.25">
      <c r="A166" s="3"/>
      <c r="B166" s="285">
        <v>34</v>
      </c>
      <c r="C166" s="541" t="s">
        <v>540</v>
      </c>
      <c r="D166" s="542"/>
      <c r="E166" s="286"/>
      <c r="F166" s="279"/>
      <c r="G166" s="98"/>
    </row>
    <row r="167" spans="1:8" s="31" customFormat="1" ht="15.75" x14ac:dyDescent="0.25">
      <c r="A167" s="3"/>
      <c r="B167" s="287"/>
      <c r="C167" s="273"/>
      <c r="D167" s="208"/>
      <c r="E167" s="295"/>
      <c r="F167" s="279"/>
      <c r="G167" s="98"/>
      <c r="H167" s="227" t="b">
        <f>IF(ISNUMBER(MATCH(C167,scale,0)),TRUE,FALSE)</f>
        <v>0</v>
      </c>
    </row>
    <row r="168" spans="1:8" s="31" customFormat="1" ht="15.75" x14ac:dyDescent="0.25">
      <c r="A168" s="3"/>
      <c r="B168" s="288"/>
      <c r="C168" s="289"/>
      <c r="D168" s="294"/>
      <c r="E168" s="290"/>
      <c r="F168" s="279"/>
      <c r="G168" s="98"/>
    </row>
    <row r="169" spans="1:8" s="31" customFormat="1" x14ac:dyDescent="0.25">
      <c r="A169" s="3"/>
      <c r="B169" s="3"/>
      <c r="C169" s="98"/>
      <c r="D169" s="3"/>
      <c r="E169" s="3"/>
      <c r="F169" s="279"/>
      <c r="G169" s="98"/>
    </row>
    <row r="170" spans="1:8" s="31" customFormat="1" ht="33" customHeight="1" x14ac:dyDescent="0.25">
      <c r="A170" s="3"/>
      <c r="B170" s="285">
        <v>35</v>
      </c>
      <c r="C170" s="541" t="s">
        <v>541</v>
      </c>
      <c r="D170" s="542"/>
      <c r="E170" s="286"/>
      <c r="F170" s="279"/>
      <c r="G170" s="98"/>
    </row>
    <row r="171" spans="1:8" s="31" customFormat="1" ht="15.75" x14ac:dyDescent="0.25">
      <c r="A171" s="3"/>
      <c r="B171" s="287"/>
      <c r="C171" s="273"/>
      <c r="D171" s="208"/>
      <c r="E171" s="295"/>
      <c r="F171" s="279"/>
      <c r="G171" s="98"/>
      <c r="H171" s="227" t="b">
        <f>IF(ISNUMBER(MATCH(C171,scale,0)),TRUE,FALSE)</f>
        <v>0</v>
      </c>
    </row>
    <row r="172" spans="1:8" s="31" customFormat="1" ht="15.75" x14ac:dyDescent="0.25">
      <c r="A172" s="3"/>
      <c r="B172" s="288"/>
      <c r="C172" s="289"/>
      <c r="D172" s="294"/>
      <c r="E172" s="290"/>
      <c r="F172" s="279"/>
      <c r="G172" s="98"/>
    </row>
    <row r="173" spans="1:8" s="31" customFormat="1" x14ac:dyDescent="0.25">
      <c r="A173" s="3"/>
      <c r="B173" s="3"/>
      <c r="C173" s="98"/>
      <c r="D173" s="3"/>
      <c r="E173" s="3"/>
      <c r="F173" s="279"/>
      <c r="G173" s="98"/>
    </row>
    <row r="174" spans="1:8" s="31" customFormat="1" ht="33" customHeight="1" x14ac:dyDescent="0.25">
      <c r="A174" s="3"/>
      <c r="B174" s="285">
        <v>36</v>
      </c>
      <c r="C174" s="541" t="s">
        <v>542</v>
      </c>
      <c r="D174" s="542"/>
      <c r="E174" s="286"/>
      <c r="F174" s="279"/>
      <c r="G174" s="98"/>
    </row>
    <row r="175" spans="1:8" s="31" customFormat="1" ht="15.75" x14ac:dyDescent="0.25">
      <c r="A175" s="3"/>
      <c r="B175" s="287"/>
      <c r="C175" s="273"/>
      <c r="D175" s="208"/>
      <c r="E175" s="295"/>
      <c r="F175" s="279"/>
      <c r="G175" s="98"/>
      <c r="H175" s="227" t="b">
        <f>IF(ISNUMBER(MATCH(C175,scale,0)),TRUE,FALSE)</f>
        <v>0</v>
      </c>
    </row>
    <row r="176" spans="1:8" s="31" customFormat="1" ht="15.75" x14ac:dyDescent="0.25">
      <c r="A176" s="3"/>
      <c r="B176" s="288"/>
      <c r="C176" s="289"/>
      <c r="D176" s="294"/>
      <c r="E176" s="290"/>
      <c r="F176" s="279"/>
      <c r="G176" s="98"/>
    </row>
    <row r="177" spans="1:8" s="31" customFormat="1" x14ac:dyDescent="0.25">
      <c r="A177" s="3"/>
      <c r="B177" s="3"/>
      <c r="C177" s="98"/>
      <c r="D177" s="3"/>
      <c r="E177" s="3"/>
      <c r="F177" s="279"/>
      <c r="G177" s="98"/>
    </row>
    <row r="178" spans="1:8" s="31" customFormat="1" ht="33" customHeight="1" x14ac:dyDescent="0.25">
      <c r="A178" s="3"/>
      <c r="B178" s="285">
        <v>37</v>
      </c>
      <c r="C178" s="541" t="s">
        <v>543</v>
      </c>
      <c r="D178" s="542"/>
      <c r="E178" s="286"/>
      <c r="F178" s="279"/>
      <c r="G178" s="98"/>
    </row>
    <row r="179" spans="1:8" s="31" customFormat="1" ht="15.75" x14ac:dyDescent="0.25">
      <c r="A179" s="3"/>
      <c r="B179" s="287"/>
      <c r="C179" s="273"/>
      <c r="D179" s="208"/>
      <c r="E179" s="295"/>
      <c r="F179" s="279"/>
      <c r="G179" s="98"/>
      <c r="H179" s="227" t="b">
        <f>IF(ISNUMBER(MATCH(C179,scale,0)),TRUE,FALSE)</f>
        <v>0</v>
      </c>
    </row>
    <row r="180" spans="1:8" s="31" customFormat="1" ht="15.75" x14ac:dyDescent="0.25">
      <c r="A180" s="3"/>
      <c r="B180" s="288"/>
      <c r="C180" s="289"/>
      <c r="D180" s="294"/>
      <c r="E180" s="290"/>
      <c r="F180" s="279"/>
      <c r="G180" s="98"/>
    </row>
    <row r="181" spans="1:8" s="31" customFormat="1" x14ac:dyDescent="0.25">
      <c r="A181" s="3"/>
      <c r="B181" s="3"/>
      <c r="C181" s="98"/>
      <c r="D181" s="3"/>
      <c r="E181" s="3"/>
      <c r="F181" s="279"/>
      <c r="G181" s="98"/>
    </row>
    <row r="182" spans="1:8" s="31" customFormat="1" ht="33" customHeight="1" x14ac:dyDescent="0.25">
      <c r="A182" s="3"/>
      <c r="B182" s="285">
        <v>38</v>
      </c>
      <c r="C182" s="541" t="s">
        <v>544</v>
      </c>
      <c r="D182" s="542"/>
      <c r="E182" s="286"/>
      <c r="F182" s="279"/>
      <c r="G182" s="98"/>
    </row>
    <row r="183" spans="1:8" s="31" customFormat="1" ht="15.75" x14ac:dyDescent="0.25">
      <c r="A183" s="3"/>
      <c r="B183" s="287"/>
      <c r="C183" s="273"/>
      <c r="D183" s="208"/>
      <c r="E183" s="295"/>
      <c r="F183" s="279"/>
      <c r="G183" s="98"/>
      <c r="H183" s="227" t="b">
        <f>IF(ISNUMBER(MATCH(C183,scale,0)),TRUE,FALSE)</f>
        <v>0</v>
      </c>
    </row>
    <row r="184" spans="1:8" s="31" customFormat="1" ht="15.75" x14ac:dyDescent="0.25">
      <c r="A184" s="3"/>
      <c r="B184" s="288"/>
      <c r="C184" s="289"/>
      <c r="D184" s="294"/>
      <c r="E184" s="290"/>
      <c r="F184" s="279"/>
      <c r="G184" s="98"/>
    </row>
    <row r="185" spans="1:8" s="31" customFormat="1" x14ac:dyDescent="0.25">
      <c r="A185" s="3"/>
      <c r="B185" s="3"/>
      <c r="C185" s="98"/>
      <c r="D185" s="3"/>
      <c r="E185" s="3"/>
      <c r="F185" s="279"/>
      <c r="G185" s="98"/>
    </row>
    <row r="186" spans="1:8" s="31" customFormat="1" ht="33" customHeight="1" x14ac:dyDescent="0.25">
      <c r="A186" s="3"/>
      <c r="B186" s="285">
        <v>39</v>
      </c>
      <c r="C186" s="541" t="s">
        <v>545</v>
      </c>
      <c r="D186" s="542"/>
      <c r="E186" s="286"/>
      <c r="F186" s="279"/>
      <c r="G186" s="98"/>
    </row>
    <row r="187" spans="1:8" s="31" customFormat="1" ht="15.75" x14ac:dyDescent="0.25">
      <c r="A187" s="3"/>
      <c r="B187" s="287"/>
      <c r="C187" s="273"/>
      <c r="D187" s="208"/>
      <c r="E187" s="295"/>
      <c r="F187" s="279"/>
      <c r="G187" s="98"/>
      <c r="H187" s="227" t="b">
        <f>IF(ISNUMBER(MATCH(C187,scale,0)),TRUE,FALSE)</f>
        <v>0</v>
      </c>
    </row>
    <row r="188" spans="1:8" s="31" customFormat="1" ht="15.75" x14ac:dyDescent="0.25">
      <c r="A188" s="3"/>
      <c r="B188" s="288"/>
      <c r="C188" s="289"/>
      <c r="D188" s="294"/>
      <c r="E188" s="290"/>
      <c r="F188" s="279"/>
      <c r="G188" s="98"/>
    </row>
    <row r="189" spans="1:8" s="31" customFormat="1" x14ac:dyDescent="0.25">
      <c r="A189" s="3"/>
      <c r="B189" s="3"/>
      <c r="C189" s="98"/>
      <c r="D189" s="3"/>
      <c r="E189" s="3"/>
      <c r="F189" s="279"/>
      <c r="G189" s="98"/>
    </row>
    <row r="190" spans="1:8" s="31" customFormat="1" ht="33" customHeight="1" x14ac:dyDescent="0.25">
      <c r="A190" s="3"/>
      <c r="B190" s="285">
        <v>40</v>
      </c>
      <c r="C190" s="541" t="s">
        <v>546</v>
      </c>
      <c r="D190" s="542"/>
      <c r="E190" s="286"/>
      <c r="F190" s="279"/>
      <c r="G190" s="98"/>
    </row>
    <row r="191" spans="1:8" s="31" customFormat="1" ht="15.75" x14ac:dyDescent="0.25">
      <c r="A191" s="3"/>
      <c r="B191" s="287"/>
      <c r="C191" s="273"/>
      <c r="D191" s="208"/>
      <c r="E191" s="295"/>
      <c r="F191" s="279"/>
      <c r="G191" s="98"/>
      <c r="H191" s="227" t="b">
        <f>IF(ISNUMBER(MATCH(C191,scale,0)),TRUE,FALSE)</f>
        <v>0</v>
      </c>
    </row>
    <row r="192" spans="1:8" s="31" customFormat="1" ht="15.75" x14ac:dyDescent="0.25">
      <c r="A192" s="3"/>
      <c r="B192" s="288"/>
      <c r="C192" s="289"/>
      <c r="D192" s="294"/>
      <c r="E192" s="290"/>
      <c r="F192" s="279"/>
      <c r="G192" s="98"/>
    </row>
    <row r="193" spans="1:8" s="31" customFormat="1" x14ac:dyDescent="0.25">
      <c r="A193" s="3"/>
      <c r="B193" s="3"/>
      <c r="C193" s="98"/>
      <c r="D193" s="3"/>
      <c r="E193" s="3"/>
      <c r="F193" s="279"/>
      <c r="G193" s="98"/>
    </row>
    <row r="194" spans="1:8" s="31" customFormat="1" ht="17.100000000000001" customHeight="1" x14ac:dyDescent="0.25">
      <c r="A194" s="3"/>
      <c r="B194" s="285">
        <v>41</v>
      </c>
      <c r="C194" s="541" t="s">
        <v>547</v>
      </c>
      <c r="D194" s="542"/>
      <c r="E194" s="286"/>
      <c r="F194" s="279"/>
      <c r="G194" s="98"/>
    </row>
    <row r="195" spans="1:8" s="31" customFormat="1" ht="15.75" x14ac:dyDescent="0.25">
      <c r="A195" s="3"/>
      <c r="B195" s="287"/>
      <c r="C195" s="273"/>
      <c r="D195" s="208"/>
      <c r="E195" s="295"/>
      <c r="F195" s="279"/>
      <c r="G195" s="98"/>
      <c r="H195" s="227" t="b">
        <f>IF(ISNUMBER(MATCH(C195,scale,0)),TRUE,FALSE)</f>
        <v>0</v>
      </c>
    </row>
    <row r="196" spans="1:8" s="31" customFormat="1" ht="15.75" x14ac:dyDescent="0.25">
      <c r="A196" s="3"/>
      <c r="B196" s="288"/>
      <c r="C196" s="289"/>
      <c r="D196" s="294"/>
      <c r="E196" s="290"/>
      <c r="F196" s="279"/>
      <c r="G196" s="98"/>
    </row>
    <row r="197" spans="1:8" s="31" customFormat="1" x14ac:dyDescent="0.25">
      <c r="A197" s="3"/>
      <c r="B197" s="3"/>
      <c r="C197" s="98"/>
      <c r="D197" s="3"/>
      <c r="E197" s="3"/>
      <c r="F197" s="279"/>
      <c r="G197" s="98"/>
    </row>
    <row r="198" spans="1:8" s="31" customFormat="1" ht="33" customHeight="1" x14ac:dyDescent="0.25">
      <c r="A198" s="3"/>
      <c r="B198" s="285">
        <v>42</v>
      </c>
      <c r="C198" s="541" t="s">
        <v>548</v>
      </c>
      <c r="D198" s="542"/>
      <c r="E198" s="286"/>
      <c r="F198" s="279"/>
      <c r="G198" s="98"/>
    </row>
    <row r="199" spans="1:8" s="31" customFormat="1" ht="15.75" x14ac:dyDescent="0.25">
      <c r="A199" s="3"/>
      <c r="B199" s="287"/>
      <c r="C199" s="273"/>
      <c r="D199" s="208"/>
      <c r="E199" s="295"/>
      <c r="F199" s="279"/>
      <c r="G199" s="98"/>
      <c r="H199" s="227" t="b">
        <f>IF(ISNUMBER(MATCH(C199,scale,0)),TRUE,FALSE)</f>
        <v>0</v>
      </c>
    </row>
    <row r="200" spans="1:8" s="31" customFormat="1" ht="15.75" x14ac:dyDescent="0.25">
      <c r="A200" s="3"/>
      <c r="B200" s="288"/>
      <c r="C200" s="289"/>
      <c r="D200" s="294"/>
      <c r="E200" s="290"/>
      <c r="F200" s="279"/>
      <c r="G200" s="98"/>
    </row>
    <row r="201" spans="1:8" s="31" customFormat="1" x14ac:dyDescent="0.25">
      <c r="A201" s="3"/>
      <c r="B201" s="3"/>
      <c r="C201" s="98"/>
      <c r="D201" s="3"/>
      <c r="E201" s="3"/>
      <c r="F201" s="279"/>
      <c r="G201" s="98"/>
    </row>
    <row r="202" spans="1:8" s="31" customFormat="1" ht="33" customHeight="1" x14ac:dyDescent="0.25">
      <c r="A202" s="3"/>
      <c r="B202" s="285">
        <v>43</v>
      </c>
      <c r="C202" s="541" t="s">
        <v>549</v>
      </c>
      <c r="D202" s="542"/>
      <c r="E202" s="286"/>
      <c r="F202" s="279"/>
      <c r="G202" s="98"/>
    </row>
    <row r="203" spans="1:8" s="31" customFormat="1" ht="15.75" x14ac:dyDescent="0.25">
      <c r="A203" s="3"/>
      <c r="B203" s="287"/>
      <c r="C203" s="273"/>
      <c r="D203" s="208"/>
      <c r="E203" s="295"/>
      <c r="F203" s="279"/>
      <c r="G203" s="98"/>
      <c r="H203" s="227" t="b">
        <f>IF(ISNUMBER(MATCH(C203,scale,0)),TRUE,FALSE)</f>
        <v>0</v>
      </c>
    </row>
    <row r="204" spans="1:8" s="31" customFormat="1" ht="15.75" x14ac:dyDescent="0.25">
      <c r="A204" s="3"/>
      <c r="B204" s="288"/>
      <c r="C204" s="289"/>
      <c r="D204" s="294"/>
      <c r="E204" s="290"/>
      <c r="F204" s="279"/>
      <c r="G204" s="98"/>
    </row>
    <row r="205" spans="1:8" s="31" customFormat="1" x14ac:dyDescent="0.25">
      <c r="A205" s="3"/>
      <c r="B205" s="3"/>
      <c r="C205" s="98"/>
      <c r="D205" s="3"/>
      <c r="E205" s="3"/>
      <c r="F205" s="279"/>
      <c r="G205" s="98"/>
    </row>
    <row r="206" spans="1:8" s="31" customFormat="1" ht="17.100000000000001" customHeight="1" x14ac:dyDescent="0.25">
      <c r="A206" s="3"/>
      <c r="B206" s="285">
        <v>44</v>
      </c>
      <c r="C206" s="541" t="s">
        <v>550</v>
      </c>
      <c r="D206" s="542"/>
      <c r="E206" s="286"/>
      <c r="F206" s="279"/>
      <c r="G206" s="98"/>
    </row>
    <row r="207" spans="1:8" s="31" customFormat="1" ht="15.75" x14ac:dyDescent="0.25">
      <c r="A207" s="3"/>
      <c r="B207" s="287"/>
      <c r="C207" s="273"/>
      <c r="D207" s="208"/>
      <c r="E207" s="295"/>
      <c r="F207" s="279"/>
      <c r="G207" s="98"/>
      <c r="H207" s="227" t="b">
        <f>IF(ISNUMBER(MATCH(C207,scale,0)),TRUE,FALSE)</f>
        <v>0</v>
      </c>
    </row>
    <row r="208" spans="1:8" s="31" customFormat="1" ht="15.75" x14ac:dyDescent="0.25">
      <c r="A208" s="3"/>
      <c r="B208" s="288"/>
      <c r="C208" s="289"/>
      <c r="D208" s="294"/>
      <c r="E208" s="290"/>
      <c r="F208" s="279"/>
      <c r="G208" s="98"/>
    </row>
    <row r="209" spans="1:8" s="31" customFormat="1" x14ac:dyDescent="0.25">
      <c r="A209" s="3"/>
      <c r="B209" s="3"/>
      <c r="C209" s="98"/>
      <c r="D209" s="3"/>
      <c r="E209" s="3"/>
      <c r="F209" s="279"/>
      <c r="G209" s="98"/>
    </row>
    <row r="210" spans="1:8" s="31" customFormat="1" ht="33" customHeight="1" x14ac:dyDescent="0.25">
      <c r="A210" s="3"/>
      <c r="B210" s="285">
        <v>45</v>
      </c>
      <c r="C210" s="541" t="s">
        <v>551</v>
      </c>
      <c r="D210" s="542"/>
      <c r="E210" s="286"/>
      <c r="F210" s="279"/>
      <c r="G210" s="98"/>
    </row>
    <row r="211" spans="1:8" s="31" customFormat="1" ht="15.75" x14ac:dyDescent="0.25">
      <c r="A211" s="3"/>
      <c r="B211" s="287"/>
      <c r="C211" s="273"/>
      <c r="D211" s="208"/>
      <c r="E211" s="295"/>
      <c r="F211" s="279"/>
      <c r="G211" s="98"/>
      <c r="H211" s="227" t="b">
        <f>IF(ISNUMBER(MATCH(C211,scale,0)),TRUE,FALSE)</f>
        <v>0</v>
      </c>
    </row>
    <row r="212" spans="1:8" s="31" customFormat="1" ht="15.75" x14ac:dyDescent="0.25">
      <c r="A212" s="3"/>
      <c r="B212" s="288"/>
      <c r="C212" s="289"/>
      <c r="D212" s="294"/>
      <c r="E212" s="290"/>
      <c r="F212" s="279"/>
      <c r="G212" s="98"/>
    </row>
    <row r="213" spans="1:8" s="31" customFormat="1" x14ac:dyDescent="0.25">
      <c r="A213" s="3"/>
      <c r="B213" s="3"/>
      <c r="C213" s="98"/>
      <c r="D213" s="3"/>
      <c r="E213" s="3"/>
      <c r="F213" s="279"/>
      <c r="G213" s="98"/>
    </row>
    <row r="214" spans="1:8" s="31" customFormat="1" ht="33" customHeight="1" x14ac:dyDescent="0.25">
      <c r="A214" s="3"/>
      <c r="B214" s="285">
        <v>46</v>
      </c>
      <c r="C214" s="541" t="s">
        <v>552</v>
      </c>
      <c r="D214" s="542"/>
      <c r="E214" s="286"/>
      <c r="F214" s="279"/>
      <c r="G214" s="98"/>
    </row>
    <row r="215" spans="1:8" s="31" customFormat="1" ht="15.75" x14ac:dyDescent="0.25">
      <c r="A215" s="3"/>
      <c r="B215" s="287"/>
      <c r="C215" s="273"/>
      <c r="D215" s="208"/>
      <c r="E215" s="295"/>
      <c r="F215" s="279"/>
      <c r="G215" s="98"/>
      <c r="H215" s="227" t="b">
        <f>IF(ISNUMBER(MATCH(C215,scale,0)),TRUE,FALSE)</f>
        <v>0</v>
      </c>
    </row>
    <row r="216" spans="1:8" s="31" customFormat="1" ht="15.75" x14ac:dyDescent="0.25">
      <c r="A216" s="3"/>
      <c r="B216" s="288"/>
      <c r="C216" s="289"/>
      <c r="D216" s="294"/>
      <c r="E216" s="290"/>
      <c r="F216" s="279"/>
      <c r="G216" s="98"/>
    </row>
    <row r="217" spans="1:8" s="31" customFormat="1" x14ac:dyDescent="0.25">
      <c r="A217" s="3"/>
      <c r="B217" s="3"/>
      <c r="C217" s="98"/>
      <c r="D217" s="3"/>
      <c r="E217" s="3"/>
      <c r="F217" s="279"/>
      <c r="G217" s="98"/>
    </row>
    <row r="218" spans="1:8" s="31" customFormat="1" ht="15.75" x14ac:dyDescent="0.25">
      <c r="A218" s="3"/>
      <c r="B218" s="102"/>
      <c r="C218" s="103" t="s">
        <v>88</v>
      </c>
      <c r="D218" s="102"/>
      <c r="E218" s="102"/>
      <c r="F218" s="279"/>
      <c r="G218" s="98"/>
    </row>
    <row r="219" spans="1:8" s="31" customFormat="1" ht="15.75" x14ac:dyDescent="0.25">
      <c r="A219" s="3"/>
      <c r="B219" s="102"/>
      <c r="C219" s="104" t="str">
        <f>IF(OR(ISBLANK(C9),ISBLANK(C13),ISBLANK(C17),ISBLANK(C21),ISBLANK(C25),ISBLANK(C29),ISBLANK(C33),ISBLANK(C37),ISBLANK(C41),ISBLANK(C47),ISBLANK(C50),ISBLANK(C53),ISBLANK(C57),ISBLANK(C61),ISBLANK(C65),ISBLANK(C69),ISBLANK(C73),ISBLANK(C77),ISBLANK(C81),ISBLANK(C85),ISBLANK(C89),ISBLANK(C93),ISBLANK(C97),ISBLANK(C103),ISBLANK(C106),ISBLANK(C109),ISBLANK(C113),ISBLANK(C117),ISBLANK(C121),ISBLANK(C125),ISBLANK(C129),ISBLANK(C135),ISBLANK(C138),ISBLANK(C141),ISBLANK(C145),ISBLANK(C149),ISBLANK(C153),ISBLANK(C157),ISBLANK(C163),ISBLANK(C167),ISBLANK(C171),ISBLANK(C175),ISBLANK(C179),ISBLANK(C183),ISBLANK(C187),ISBLANK(C191),ISBLANK(C195),ISBLANK(C199),ISBLANK(C203),ISBLANK(C207),ISBLANK(C211),ISBLANK(C215),H6=FALSE,G106=FALSE),"FALSE","TRUE")</f>
        <v>FALSE</v>
      </c>
      <c r="D219" s="102"/>
      <c r="E219" s="102"/>
      <c r="F219" s="279"/>
      <c r="G219" s="98"/>
    </row>
    <row r="220" spans="1:8" s="31" customFormat="1" ht="15.75" x14ac:dyDescent="0.25">
      <c r="A220" s="279"/>
      <c r="B220" s="280"/>
      <c r="C220" s="280"/>
      <c r="D220" s="280"/>
      <c r="E220" s="280"/>
      <c r="F220" s="279"/>
      <c r="G220" s="98"/>
    </row>
    <row r="221" spans="1:8" s="31" customFormat="1" ht="15.75" x14ac:dyDescent="0.25">
      <c r="A221" s="98"/>
      <c r="B221" s="281"/>
      <c r="C221" s="281"/>
      <c r="D221" s="281"/>
      <c r="E221" s="281"/>
      <c r="F221" s="98"/>
      <c r="G221" s="98"/>
    </row>
    <row r="222" spans="1:8" s="31" customFormat="1" ht="15.75" x14ac:dyDescent="0.25">
      <c r="A222" s="98"/>
      <c r="B222" s="281"/>
      <c r="C222" s="281"/>
      <c r="D222" s="281"/>
      <c r="E222" s="281"/>
      <c r="F222" s="98"/>
      <c r="G222" s="98"/>
    </row>
    <row r="223" spans="1:8" s="31" customFormat="1" x14ac:dyDescent="0.25">
      <c r="A223" s="98"/>
      <c r="B223" s="98"/>
      <c r="C223" s="98"/>
      <c r="D223" s="98"/>
      <c r="E223" s="98"/>
      <c r="F223" s="98"/>
      <c r="G223" s="98"/>
    </row>
  </sheetData>
  <sheetProtection algorithmName="SHA-512" hashValue="pyiZCmfHnzO72nsKTfD0AjtiltF4ek+LX9WKxicQuGK2TOPFi9ezQLFm3p6IVsXuNNOTXTUU02WjeEt1Cj1QBQ==" saltValue="neFhd5z9lppjM3I2wNFpVQ==" spinCount="100000" sheet="1" objects="1" scenarios="1"/>
  <mergeCells count="58">
    <mergeCell ref="C214:D214"/>
    <mergeCell ref="C194:D194"/>
    <mergeCell ref="C198:D198"/>
    <mergeCell ref="C202:D202"/>
    <mergeCell ref="C206:D206"/>
    <mergeCell ref="C210:D210"/>
    <mergeCell ref="C174:D174"/>
    <mergeCell ref="C178:D178"/>
    <mergeCell ref="C182:D182"/>
    <mergeCell ref="C186:D186"/>
    <mergeCell ref="C190:D190"/>
    <mergeCell ref="C156:D156"/>
    <mergeCell ref="B160:E160"/>
    <mergeCell ref="C162:D162"/>
    <mergeCell ref="C166:D166"/>
    <mergeCell ref="C170:D170"/>
    <mergeCell ref="C137:D137"/>
    <mergeCell ref="C140:D140"/>
    <mergeCell ref="C144:D144"/>
    <mergeCell ref="C148:D148"/>
    <mergeCell ref="C152:D152"/>
    <mergeCell ref="C120:D120"/>
    <mergeCell ref="C124:D124"/>
    <mergeCell ref="C128:D128"/>
    <mergeCell ref="C132:D132"/>
    <mergeCell ref="C134:D134"/>
    <mergeCell ref="C102:D102"/>
    <mergeCell ref="C105:D105"/>
    <mergeCell ref="C108:D108"/>
    <mergeCell ref="C112:D112"/>
    <mergeCell ref="C116:D116"/>
    <mergeCell ref="C84:D84"/>
    <mergeCell ref="C88:D88"/>
    <mergeCell ref="C92:D92"/>
    <mergeCell ref="C96:D96"/>
    <mergeCell ref="C100:D100"/>
    <mergeCell ref="C80:D80"/>
    <mergeCell ref="C60:D60"/>
    <mergeCell ref="C64:D64"/>
    <mergeCell ref="C20:D20"/>
    <mergeCell ref="C24:D24"/>
    <mergeCell ref="C40:D40"/>
    <mergeCell ref="C44:D44"/>
    <mergeCell ref="C46:D46"/>
    <mergeCell ref="C49:D49"/>
    <mergeCell ref="C52:D52"/>
    <mergeCell ref="C68:D68"/>
    <mergeCell ref="C72:D72"/>
    <mergeCell ref="C76:D76"/>
    <mergeCell ref="B3:C3"/>
    <mergeCell ref="A6:E6"/>
    <mergeCell ref="C56:D56"/>
    <mergeCell ref="C28:D28"/>
    <mergeCell ref="C32:D32"/>
    <mergeCell ref="C36:D36"/>
    <mergeCell ref="C8:D8"/>
    <mergeCell ref="C16:D16"/>
    <mergeCell ref="C12:D12"/>
  </mergeCells>
  <conditionalFormatting sqref="C219">
    <cfRule type="cellIs" dxfId="72" priority="1" operator="equal">
      <formula>"TRUE"</formula>
    </cfRule>
    <cfRule type="cellIs" dxfId="71" priority="2" operator="equal">
      <formula>"FALSE"</formula>
    </cfRule>
  </conditionalFormatting>
  <dataValidations count="4">
    <dataValidation type="whole" operator="greaterThanOrEqual" allowBlank="1" showInputMessage="1" showErrorMessage="1" sqref="C103 C106 C109 C113 C135 C138 C141" xr:uid="{00000000-0002-0000-0B00-000000000000}">
      <formula1>0</formula1>
    </dataValidation>
    <dataValidation type="list" allowBlank="1" showInputMessage="1" showErrorMessage="1" sqref="C9 C13 C17 C21 C25 C29 C33 C37 C41 C47 C50 C53 C57 C61 C65 C69 C73 C77 C93 C97 C117 C121 C125 C129 C145 C149 C153 C157" xr:uid="{00000000-0002-0000-0B00-000001000000}">
      <formula1>yn</formula1>
    </dataValidation>
    <dataValidation type="list" allowBlank="1" showInputMessage="1" showErrorMessage="1" sqref="C163 C167 C171 C175 C179 C183 C187 C191 C195 C199 C203 C207 C211 C215" xr:uid="{00000000-0002-0000-0B00-000002000000}">
      <formula1>scale</formula1>
    </dataValidation>
    <dataValidation type="decimal" allowBlank="1" showInputMessage="1" showErrorMessage="1" promptTitle="Input data" prompt="Insert a non negative value" sqref="C81 C85 C89" xr:uid="{00000000-0002-0000-0B00-000003000000}">
      <formula1>0</formula1>
      <formula2>100</formula2>
    </dataValidation>
  </dataValidations>
  <pageMargins left="0.7" right="0.7" top="0.75" bottom="0.75" header="0.3" footer="0.3"/>
  <pageSetup paperSize="9" scale="83" fitToHeight="0" orientation="portrait" r:id="rId1"/>
  <rowBreaks count="5" manualBreakCount="5">
    <brk id="43" max="5" man="1"/>
    <brk id="83" max="5" man="1"/>
    <brk id="123" max="5" man="1"/>
    <brk id="159" max="5" man="1"/>
    <brk id="205"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H273"/>
  <sheetViews>
    <sheetView view="pageBreakPreview" zoomScaleNormal="100" zoomScaleSheetLayoutView="100" workbookViewId="0"/>
  </sheetViews>
  <sheetFormatPr defaultRowHeight="15" x14ac:dyDescent="0.25"/>
  <cols>
    <col min="1" max="1" width="3" style="98" customWidth="1"/>
    <col min="2" max="2" width="5.85546875" style="323" customWidth="1"/>
    <col min="3" max="3" width="25.7109375" style="98" customWidth="1"/>
    <col min="4" max="4" width="10.7109375" style="98" customWidth="1"/>
    <col min="5" max="5" width="5.85546875" style="323" customWidth="1"/>
    <col min="6" max="6" width="25.7109375" style="98" customWidth="1"/>
    <col min="7" max="7" width="10.7109375" style="98" customWidth="1"/>
    <col min="8" max="8" width="5.85546875" style="323" customWidth="1"/>
    <col min="9" max="9" width="25.7109375" style="98" customWidth="1"/>
    <col min="10" max="10" width="10.7109375" style="98" customWidth="1"/>
    <col min="11" max="11" width="5.85546875" style="323" customWidth="1"/>
    <col min="12" max="12" width="25.7109375" style="98" customWidth="1"/>
    <col min="13" max="13" width="5.85546875" style="323" customWidth="1"/>
    <col min="14" max="14" width="25.7109375" style="98" customWidth="1"/>
    <col min="15" max="15" width="5.85546875" style="323" customWidth="1"/>
    <col min="16" max="16" width="25.7109375" style="98" customWidth="1"/>
    <col min="17" max="17" width="5.85546875" style="323" customWidth="1"/>
    <col min="18" max="18" width="3" style="98" customWidth="1"/>
    <col min="19" max="19" width="9.140625" style="98"/>
    <col min="20" max="31" width="9.140625" style="326"/>
    <col min="32" max="16384" width="9.140625" style="98"/>
  </cols>
  <sheetData>
    <row r="1" spans="1:31" ht="18.75" x14ac:dyDescent="0.25">
      <c r="A1" s="310"/>
      <c r="B1" s="116" t="str">
        <f>Instructions!A1</f>
        <v>Form RBSF-ASP</v>
      </c>
      <c r="C1" s="3"/>
      <c r="D1" s="3"/>
      <c r="E1" s="78"/>
      <c r="F1" s="3"/>
      <c r="G1" s="3"/>
      <c r="H1" s="78"/>
      <c r="I1" s="3"/>
      <c r="J1" s="3"/>
      <c r="K1" s="78"/>
      <c r="L1" s="3"/>
      <c r="M1" s="78"/>
      <c r="N1" s="3"/>
      <c r="O1" s="78"/>
      <c r="P1" s="3"/>
      <c r="Q1" s="78"/>
      <c r="R1" s="279"/>
    </row>
    <row r="2" spans="1:31" ht="18.75" x14ac:dyDescent="0.3">
      <c r="A2" s="34"/>
      <c r="B2" s="78"/>
      <c r="C2" s="3"/>
      <c r="E2" s="78"/>
      <c r="F2" s="3"/>
      <c r="G2" s="3"/>
      <c r="H2" s="78"/>
      <c r="I2" s="3"/>
      <c r="J2" s="3"/>
      <c r="K2" s="78"/>
      <c r="L2" s="3"/>
      <c r="M2" s="78"/>
      <c r="N2" s="3"/>
      <c r="O2" s="78"/>
      <c r="P2" s="3"/>
      <c r="Q2" s="78"/>
      <c r="R2" s="279"/>
    </row>
    <row r="3" spans="1:31" ht="18.75" x14ac:dyDescent="0.3">
      <c r="A3" s="34"/>
      <c r="B3" s="529">
        <f>'Section A'!D21</f>
        <v>0</v>
      </c>
      <c r="C3" s="529"/>
      <c r="D3" s="529"/>
      <c r="E3" s="529"/>
      <c r="F3" s="529"/>
      <c r="G3" s="529"/>
      <c r="H3" s="322"/>
      <c r="I3" s="311"/>
      <c r="J3" s="311"/>
      <c r="K3" s="322"/>
      <c r="L3" s="311"/>
      <c r="M3" s="322"/>
      <c r="N3" s="311"/>
      <c r="O3" s="322"/>
      <c r="P3" s="311"/>
      <c r="Q3" s="78"/>
      <c r="R3" s="279"/>
    </row>
    <row r="4" spans="1:31" s="31" customFormat="1" x14ac:dyDescent="0.25">
      <c r="A4" s="3"/>
      <c r="B4" s="78"/>
      <c r="C4" s="3"/>
      <c r="D4" s="3"/>
      <c r="E4" s="78"/>
      <c r="F4" s="3"/>
      <c r="G4" s="3"/>
      <c r="H4" s="78"/>
      <c r="I4" s="3"/>
      <c r="J4" s="3"/>
      <c r="K4" s="78"/>
      <c r="L4" s="3"/>
      <c r="M4" s="78"/>
      <c r="N4" s="3"/>
      <c r="O4" s="78"/>
      <c r="P4" s="3"/>
      <c r="Q4" s="78"/>
      <c r="R4" s="279"/>
      <c r="T4" s="327"/>
      <c r="U4" s="327"/>
      <c r="V4" s="327"/>
      <c r="W4" s="327"/>
      <c r="X4" s="327"/>
      <c r="Y4" s="327"/>
      <c r="Z4" s="327"/>
      <c r="AA4" s="327"/>
      <c r="AB4" s="327"/>
      <c r="AC4" s="327"/>
      <c r="AD4" s="327"/>
      <c r="AE4" s="327"/>
    </row>
    <row r="5" spans="1:31" s="31" customFormat="1" x14ac:dyDescent="0.25">
      <c r="A5" s="3"/>
      <c r="B5" s="78"/>
      <c r="C5" s="3"/>
      <c r="D5" s="3"/>
      <c r="E5" s="78"/>
      <c r="F5" s="3"/>
      <c r="G5" s="3"/>
      <c r="H5" s="78"/>
      <c r="I5" s="3"/>
      <c r="J5" s="3"/>
      <c r="K5" s="78"/>
      <c r="L5" s="3"/>
      <c r="M5" s="78"/>
      <c r="N5" s="3"/>
      <c r="O5" s="78"/>
      <c r="P5" s="3"/>
      <c r="Q5" s="78"/>
      <c r="R5" s="279"/>
      <c r="T5" s="327"/>
      <c r="U5" s="327"/>
      <c r="V5" s="327"/>
      <c r="W5" s="327"/>
      <c r="X5" s="327"/>
      <c r="Y5" s="327"/>
      <c r="Z5" s="327"/>
      <c r="AA5" s="327"/>
      <c r="AB5" s="327"/>
      <c r="AC5" s="327"/>
      <c r="AD5" s="327"/>
      <c r="AE5" s="327"/>
    </row>
    <row r="6" spans="1:31" s="31" customFormat="1" ht="18.75" customHeight="1" x14ac:dyDescent="0.25">
      <c r="A6" s="423" t="s">
        <v>617</v>
      </c>
      <c r="B6" s="423"/>
      <c r="C6" s="423"/>
      <c r="D6" s="423"/>
      <c r="E6" s="423"/>
      <c r="F6" s="423"/>
      <c r="G6" s="423"/>
      <c r="H6" s="423"/>
      <c r="I6" s="423"/>
      <c r="J6" s="423"/>
      <c r="K6" s="423"/>
      <c r="L6" s="423"/>
      <c r="M6" s="423"/>
      <c r="N6" s="423"/>
      <c r="O6" s="423"/>
      <c r="P6" s="423"/>
      <c r="Q6" s="423"/>
      <c r="R6" s="279"/>
      <c r="T6" s="327"/>
      <c r="U6" s="327"/>
      <c r="V6" s="327"/>
      <c r="W6" s="327"/>
      <c r="X6" s="327"/>
      <c r="Y6" s="327"/>
      <c r="Z6" s="327"/>
      <c r="AA6" s="327"/>
      <c r="AB6" s="327"/>
      <c r="AC6" s="327"/>
      <c r="AD6" s="327"/>
      <c r="AE6" s="327"/>
    </row>
    <row r="7" spans="1:31" s="31" customFormat="1" x14ac:dyDescent="0.25">
      <c r="A7" s="3"/>
      <c r="B7" s="78"/>
      <c r="C7" s="98"/>
      <c r="D7" s="98"/>
      <c r="E7" s="323"/>
      <c r="F7" s="98"/>
      <c r="G7" s="98"/>
      <c r="H7" s="323"/>
      <c r="I7" s="98"/>
      <c r="J7" s="98"/>
      <c r="K7" s="323"/>
      <c r="L7" s="98"/>
      <c r="M7" s="323"/>
      <c r="N7" s="98"/>
      <c r="O7" s="323"/>
      <c r="P7" s="98"/>
      <c r="Q7" s="78"/>
      <c r="R7" s="279"/>
      <c r="T7" s="327"/>
      <c r="U7" s="327"/>
      <c r="V7" s="327"/>
      <c r="W7" s="327"/>
      <c r="X7" s="327"/>
      <c r="Y7" s="327"/>
      <c r="Z7" s="327"/>
      <c r="AA7" s="327"/>
      <c r="AB7" s="327"/>
      <c r="AC7" s="327"/>
      <c r="AD7" s="327"/>
      <c r="AE7" s="327"/>
    </row>
    <row r="8" spans="1:31" s="31" customFormat="1" x14ac:dyDescent="0.25">
      <c r="A8" s="560" t="s">
        <v>566</v>
      </c>
      <c r="B8" s="560"/>
      <c r="C8" s="560"/>
      <c r="D8" s="560"/>
      <c r="E8" s="560"/>
      <c r="F8" s="560"/>
      <c r="G8" s="560"/>
      <c r="H8" s="560"/>
      <c r="I8" s="560"/>
      <c r="J8" s="560"/>
      <c r="K8" s="560"/>
      <c r="L8" s="560"/>
      <c r="M8" s="560"/>
      <c r="N8" s="560"/>
      <c r="O8" s="560"/>
      <c r="P8" s="560"/>
      <c r="Q8" s="560"/>
      <c r="R8" s="279"/>
      <c r="T8" s="327"/>
      <c r="U8" s="327"/>
      <c r="V8" s="327"/>
      <c r="W8" s="327"/>
      <c r="X8" s="327"/>
      <c r="Y8" s="327"/>
      <c r="Z8" s="327"/>
      <c r="AA8" s="327"/>
      <c r="AB8" s="327"/>
      <c r="AC8" s="327"/>
      <c r="AD8" s="327"/>
      <c r="AE8" s="327"/>
    </row>
    <row r="9" spans="1:31" s="31" customFormat="1" x14ac:dyDescent="0.25">
      <c r="A9" s="559" t="s">
        <v>615</v>
      </c>
      <c r="B9" s="559"/>
      <c r="C9" s="559"/>
      <c r="D9" s="559"/>
      <c r="E9" s="559"/>
      <c r="F9" s="559"/>
      <c r="G9" s="559"/>
      <c r="H9" s="559"/>
      <c r="I9" s="559"/>
      <c r="J9" s="559"/>
      <c r="K9" s="559"/>
      <c r="L9" s="559"/>
      <c r="M9" s="559"/>
      <c r="N9" s="559"/>
      <c r="O9" s="559"/>
      <c r="P9" s="559"/>
      <c r="Q9" s="559"/>
      <c r="R9" s="279"/>
      <c r="T9" s="327"/>
      <c r="U9" s="327"/>
      <c r="V9" s="327"/>
      <c r="W9" s="327"/>
      <c r="X9" s="327"/>
      <c r="Y9" s="327"/>
      <c r="Z9" s="327"/>
      <c r="AA9" s="327"/>
      <c r="AB9" s="327"/>
      <c r="AC9" s="327"/>
      <c r="AD9" s="327"/>
      <c r="AE9" s="327"/>
    </row>
    <row r="10" spans="1:31" s="31" customFormat="1" x14ac:dyDescent="0.25">
      <c r="A10" s="559" t="s">
        <v>612</v>
      </c>
      <c r="B10" s="559"/>
      <c r="C10" s="559"/>
      <c r="D10" s="559"/>
      <c r="E10" s="559"/>
      <c r="F10" s="559"/>
      <c r="G10" s="559"/>
      <c r="H10" s="559"/>
      <c r="I10" s="559"/>
      <c r="J10" s="559"/>
      <c r="K10" s="559"/>
      <c r="L10" s="559"/>
      <c r="M10" s="559"/>
      <c r="N10" s="559"/>
      <c r="O10" s="559"/>
      <c r="P10" s="559"/>
      <c r="Q10" s="559"/>
      <c r="R10" s="279"/>
      <c r="T10" s="327"/>
      <c r="U10" s="327"/>
      <c r="V10" s="327"/>
      <c r="W10" s="327"/>
      <c r="X10" s="327"/>
      <c r="Y10" s="327"/>
      <c r="Z10" s="327"/>
      <c r="AA10" s="327"/>
      <c r="AB10" s="327"/>
      <c r="AC10" s="327"/>
      <c r="AD10" s="327"/>
      <c r="AE10" s="327"/>
    </row>
    <row r="11" spans="1:31" s="31" customFormat="1" x14ac:dyDescent="0.25">
      <c r="A11" s="559" t="s">
        <v>613</v>
      </c>
      <c r="B11" s="559"/>
      <c r="C11" s="559"/>
      <c r="D11" s="559"/>
      <c r="E11" s="559"/>
      <c r="F11" s="559"/>
      <c r="G11" s="559"/>
      <c r="H11" s="559"/>
      <c r="I11" s="559"/>
      <c r="J11" s="559"/>
      <c r="K11" s="559"/>
      <c r="L11" s="559"/>
      <c r="M11" s="559"/>
      <c r="N11" s="559"/>
      <c r="O11" s="559"/>
      <c r="P11" s="559"/>
      <c r="Q11" s="559"/>
      <c r="R11" s="279"/>
      <c r="T11" s="327"/>
      <c r="U11" s="327"/>
      <c r="V11" s="327"/>
      <c r="W11" s="327"/>
      <c r="X11" s="327"/>
      <c r="Y11" s="327"/>
      <c r="Z11" s="327"/>
      <c r="AA11" s="327"/>
      <c r="AB11" s="327"/>
      <c r="AC11" s="327"/>
      <c r="AD11" s="327"/>
      <c r="AE11" s="327"/>
    </row>
    <row r="12" spans="1:31" s="31" customFormat="1" x14ac:dyDescent="0.25">
      <c r="A12" s="559" t="s">
        <v>614</v>
      </c>
      <c r="B12" s="559"/>
      <c r="C12" s="559"/>
      <c r="D12" s="559"/>
      <c r="E12" s="559"/>
      <c r="F12" s="559"/>
      <c r="G12" s="559"/>
      <c r="H12" s="559"/>
      <c r="I12" s="559"/>
      <c r="J12" s="559"/>
      <c r="K12" s="559"/>
      <c r="L12" s="559"/>
      <c r="M12" s="559"/>
      <c r="N12" s="559"/>
      <c r="O12" s="559"/>
      <c r="P12" s="559"/>
      <c r="Q12" s="559"/>
      <c r="R12" s="279"/>
      <c r="T12" s="327"/>
      <c r="U12" s="327"/>
      <c r="V12" s="327"/>
      <c r="W12" s="327"/>
      <c r="X12" s="327"/>
      <c r="Y12" s="327"/>
      <c r="Z12" s="327"/>
      <c r="AA12" s="327"/>
      <c r="AB12" s="327"/>
      <c r="AC12" s="327"/>
      <c r="AD12" s="327"/>
      <c r="AE12" s="327"/>
    </row>
    <row r="13" spans="1:31" s="31" customFormat="1" x14ac:dyDescent="0.25">
      <c r="A13" s="367"/>
      <c r="B13" s="367"/>
      <c r="C13" s="367"/>
      <c r="D13" s="367"/>
      <c r="E13" s="367"/>
      <c r="F13" s="367"/>
      <c r="G13" s="367"/>
      <c r="H13" s="367"/>
      <c r="I13" s="367"/>
      <c r="J13" s="367"/>
      <c r="K13" s="367"/>
      <c r="L13" s="367"/>
      <c r="M13" s="367"/>
      <c r="N13" s="367"/>
      <c r="O13" s="367"/>
      <c r="P13" s="367"/>
      <c r="Q13" s="367"/>
      <c r="R13" s="279"/>
      <c r="T13" s="327"/>
      <c r="U13" s="327"/>
      <c r="V13" s="327"/>
      <c r="W13" s="327"/>
      <c r="X13" s="327"/>
      <c r="Y13" s="327"/>
      <c r="Z13" s="327"/>
      <c r="AA13" s="327"/>
      <c r="AB13" s="327"/>
      <c r="AC13" s="327"/>
      <c r="AD13" s="327"/>
      <c r="AE13" s="327"/>
    </row>
    <row r="14" spans="1:31" s="31" customFormat="1" x14ac:dyDescent="0.25">
      <c r="A14" s="279"/>
      <c r="B14" s="338"/>
      <c r="C14" s="98"/>
      <c r="D14" s="98"/>
      <c r="E14" s="323"/>
      <c r="F14" s="98"/>
      <c r="G14" s="98"/>
      <c r="H14" s="323"/>
      <c r="I14" s="98"/>
      <c r="J14" s="98"/>
      <c r="K14" s="323"/>
      <c r="L14" s="339" t="s">
        <v>88</v>
      </c>
      <c r="M14" s="323"/>
      <c r="N14" s="98"/>
      <c r="O14" s="323"/>
      <c r="P14" s="98"/>
      <c r="Q14" s="338"/>
      <c r="R14" s="279"/>
      <c r="T14" s="327"/>
      <c r="U14" s="327"/>
      <c r="V14" s="327"/>
      <c r="W14" s="327"/>
      <c r="X14" s="327"/>
      <c r="Y14" s="327"/>
      <c r="Z14" s="327"/>
      <c r="AA14" s="327"/>
      <c r="AB14" s="327"/>
      <c r="AC14" s="327"/>
      <c r="AD14" s="327"/>
      <c r="AE14" s="327"/>
    </row>
    <row r="15" spans="1:31" s="31" customFormat="1" ht="15.75" x14ac:dyDescent="0.25">
      <c r="A15" s="3"/>
      <c r="B15" s="78"/>
      <c r="C15" s="98"/>
      <c r="D15" s="98"/>
      <c r="E15" s="323"/>
      <c r="F15" s="98"/>
      <c r="G15" s="98"/>
      <c r="H15" s="323"/>
      <c r="I15" s="98"/>
      <c r="J15" s="98"/>
      <c r="K15" s="323"/>
      <c r="L15" s="104" t="str">
        <f>IF(OR(ISBLANK(C20),ISBLANK(D20),ISBLANK(F20),ISBLANK(G20),ISBLANK(I20),ISBLANK(J20),ISBLANK(L20),ISBLANK(N20),ISBLANK(P20),T18=FALSE,U18=FALSE,V18=FALSE,W18=FALSE,X18=FALSE,Y18=FALSE,Z18=FALSE,AA18=FALSE,AB18=FALSE,AC18=FALSE,AD18=FALSE,AE18=FALSE,AF18=FALSE,AG18=FALSE,AH18=FALSE),"FALSE","TRUE")</f>
        <v>FALSE</v>
      </c>
      <c r="M15" s="323"/>
      <c r="N15" s="98"/>
      <c r="O15" s="323"/>
      <c r="P15" s="98"/>
      <c r="Q15" s="78"/>
      <c r="R15" s="279"/>
      <c r="T15" s="327"/>
      <c r="U15" s="327"/>
      <c r="V15" s="327"/>
      <c r="W15" s="327"/>
      <c r="X15" s="327"/>
      <c r="Y15" s="327"/>
      <c r="Z15" s="327"/>
      <c r="AA15" s="327"/>
      <c r="AB15" s="327"/>
      <c r="AC15" s="327"/>
      <c r="AD15" s="327"/>
      <c r="AE15" s="327"/>
    </row>
    <row r="16" spans="1:31" s="31" customFormat="1" x14ac:dyDescent="0.25">
      <c r="A16" s="3"/>
      <c r="B16" s="3"/>
      <c r="C16" s="3"/>
      <c r="D16" s="3"/>
      <c r="E16" s="3"/>
      <c r="F16" s="3"/>
      <c r="G16" s="3"/>
      <c r="H16" s="3"/>
      <c r="I16" s="3"/>
      <c r="J16" s="3"/>
      <c r="K16" s="3"/>
      <c r="L16" s="3"/>
      <c r="M16" s="3"/>
      <c r="N16" s="3"/>
      <c r="O16" s="3"/>
      <c r="P16" s="3"/>
      <c r="Q16" s="3"/>
      <c r="R16" s="279"/>
      <c r="T16" s="327"/>
      <c r="U16" s="327"/>
      <c r="V16" s="327"/>
      <c r="W16" s="327"/>
      <c r="X16" s="327"/>
      <c r="Y16" s="327"/>
      <c r="Z16" s="327"/>
      <c r="AA16" s="327"/>
      <c r="AB16" s="327"/>
      <c r="AC16" s="327"/>
      <c r="AD16" s="327"/>
      <c r="AE16" s="327"/>
    </row>
    <row r="17" spans="1:34" s="31" customFormat="1" x14ac:dyDescent="0.25">
      <c r="A17" s="3"/>
      <c r="B17" s="78"/>
      <c r="C17" s="98"/>
      <c r="D17" s="98"/>
      <c r="E17" s="323"/>
      <c r="F17" s="98"/>
      <c r="G17" s="98"/>
      <c r="H17" s="323"/>
      <c r="I17" s="98"/>
      <c r="J17" s="98"/>
      <c r="K17" s="323"/>
      <c r="L17" s="98"/>
      <c r="M17" s="323"/>
      <c r="N17" s="98"/>
      <c r="O17" s="323"/>
      <c r="P17" s="98"/>
      <c r="Q17" s="78"/>
      <c r="R17" s="279"/>
      <c r="T17" s="556" t="s">
        <v>557</v>
      </c>
      <c r="U17" s="556"/>
      <c r="V17" s="556"/>
      <c r="W17" s="556"/>
      <c r="X17" s="556"/>
      <c r="Y17" s="556"/>
      <c r="Z17" s="556" t="s">
        <v>556</v>
      </c>
      <c r="AA17" s="556"/>
      <c r="AB17" s="556"/>
      <c r="AC17" s="556"/>
      <c r="AD17" s="556"/>
      <c r="AE17" s="556"/>
      <c r="AF17" s="556"/>
      <c r="AG17" s="556"/>
      <c r="AH17" s="556"/>
    </row>
    <row r="18" spans="1:34" s="31" customFormat="1" ht="268.5" x14ac:dyDescent="0.25">
      <c r="A18" s="3"/>
      <c r="B18" s="78"/>
      <c r="C18" s="557" t="s">
        <v>621</v>
      </c>
      <c r="D18" s="558"/>
      <c r="E18" s="319"/>
      <c r="F18" s="557" t="s">
        <v>609</v>
      </c>
      <c r="G18" s="558"/>
      <c r="H18" s="319"/>
      <c r="I18" s="557" t="s">
        <v>610</v>
      </c>
      <c r="J18" s="558"/>
      <c r="K18" s="319"/>
      <c r="L18" s="313" t="s">
        <v>642</v>
      </c>
      <c r="M18" s="319"/>
      <c r="N18" s="313" t="s">
        <v>611</v>
      </c>
      <c r="O18" s="319"/>
      <c r="P18" s="313" t="s">
        <v>643</v>
      </c>
      <c r="Q18" s="78"/>
      <c r="R18" s="279"/>
      <c r="T18" s="337" t="b">
        <f>IF(ISNA(MATCH(FALSE,T20:T269,0)),TRUE,FALSE)</f>
        <v>1</v>
      </c>
      <c r="U18" s="337" t="b">
        <f t="shared" ref="U18:AH18" si="0">IF(ISNA(MATCH(FALSE,U20:U269,0)),TRUE,FALSE)</f>
        <v>1</v>
      </c>
      <c r="V18" s="337" t="b">
        <f t="shared" si="0"/>
        <v>1</v>
      </c>
      <c r="W18" s="337" t="b">
        <f t="shared" si="0"/>
        <v>1</v>
      </c>
      <c r="X18" s="337" t="b">
        <f t="shared" si="0"/>
        <v>1</v>
      </c>
      <c r="Y18" s="337" t="b">
        <f t="shared" si="0"/>
        <v>1</v>
      </c>
      <c r="Z18" s="337" t="b">
        <f t="shared" si="0"/>
        <v>1</v>
      </c>
      <c r="AA18" s="337" t="b">
        <f t="shared" si="0"/>
        <v>1</v>
      </c>
      <c r="AB18" s="337" t="b">
        <f t="shared" si="0"/>
        <v>1</v>
      </c>
      <c r="AC18" s="337" t="b">
        <f t="shared" si="0"/>
        <v>1</v>
      </c>
      <c r="AD18" s="337" t="b">
        <f t="shared" si="0"/>
        <v>1</v>
      </c>
      <c r="AE18" s="337" t="b">
        <f t="shared" si="0"/>
        <v>1</v>
      </c>
      <c r="AF18" s="337" t="b">
        <f t="shared" si="0"/>
        <v>1</v>
      </c>
      <c r="AG18" s="337" t="b">
        <f t="shared" si="0"/>
        <v>1</v>
      </c>
      <c r="AH18" s="337" t="b">
        <f t="shared" si="0"/>
        <v>1</v>
      </c>
    </row>
    <row r="19" spans="1:34" x14ac:dyDescent="0.25">
      <c r="C19" s="316" t="s">
        <v>553</v>
      </c>
      <c r="D19" s="316" t="s">
        <v>554</v>
      </c>
      <c r="F19" s="316" t="s">
        <v>553</v>
      </c>
      <c r="G19" s="316" t="s">
        <v>554</v>
      </c>
      <c r="I19" s="316" t="s">
        <v>553</v>
      </c>
      <c r="J19" s="316" t="s">
        <v>554</v>
      </c>
      <c r="L19" s="316" t="s">
        <v>577</v>
      </c>
      <c r="N19" s="316" t="s">
        <v>577</v>
      </c>
      <c r="P19" s="316" t="s">
        <v>577</v>
      </c>
      <c r="V19" s="336"/>
      <c r="W19" s="336"/>
      <c r="X19" s="336"/>
      <c r="AA19" s="336"/>
      <c r="AB19" s="336"/>
      <c r="AC19" s="336"/>
      <c r="AD19" s="336"/>
    </row>
    <row r="20" spans="1:34" s="31" customFormat="1" ht="15.75" x14ac:dyDescent="0.25">
      <c r="A20" s="3"/>
      <c r="B20" s="78">
        <v>1</v>
      </c>
      <c r="C20" s="314"/>
      <c r="D20" s="315"/>
      <c r="E20" s="78">
        <v>1</v>
      </c>
      <c r="F20" s="314"/>
      <c r="G20" s="315"/>
      <c r="H20" s="78">
        <v>1</v>
      </c>
      <c r="I20" s="314"/>
      <c r="J20" s="315"/>
      <c r="K20" s="78">
        <v>1</v>
      </c>
      <c r="L20" s="314"/>
      <c r="M20" s="78">
        <v>1</v>
      </c>
      <c r="N20" s="314"/>
      <c r="O20" s="78">
        <v>1</v>
      </c>
      <c r="P20" s="314"/>
      <c r="Q20" s="78"/>
      <c r="R20" s="279"/>
      <c r="T20" s="327" t="b">
        <f t="shared" ref="T20" si="1">IF(C20="",TRUE,(IF(ISNUMBER(MATCH(C20,countries,0)),TRUE,FALSE)))</f>
        <v>1</v>
      </c>
      <c r="U20" s="327" t="b">
        <f t="shared" ref="U20" si="2">IF(F20="",TRUE,(IF(ISNUMBER(MATCH(F20,countries,0)),TRUE,FALSE)))</f>
        <v>1</v>
      </c>
      <c r="V20" s="327" t="b">
        <f t="shared" ref="V20" si="3">IF(I20="",TRUE,(IF(ISNUMBER(MATCH(I20,countries,0)),TRUE,FALSE)))</f>
        <v>1</v>
      </c>
      <c r="W20" s="327" t="b">
        <f t="shared" ref="W20" si="4">IF(L20="",TRUE,(IF(ISNUMBER(MATCH(L20,Countries2,0)),TRUE,FALSE)))</f>
        <v>1</v>
      </c>
      <c r="X20" s="327" t="b">
        <f t="shared" ref="X20" si="5">IF(N20="",TRUE,(IF(ISNUMBER(MATCH(N20,Countries2,0)),TRUE,FALSE)))</f>
        <v>1</v>
      </c>
      <c r="Y20" s="327" t="b">
        <f t="shared" ref="Y20" si="6">IF(P20="",TRUE,(IF(ISNUMBER(MATCH(P20,Countries2,0)),TRUE,FALSE)))</f>
        <v>1</v>
      </c>
      <c r="Z20" s="327" t="b">
        <f>IF(C20="",TRUE,(IF(D20&lt;&gt;"",TRUE,FALSE)))</f>
        <v>1</v>
      </c>
      <c r="AA20" s="327" t="b">
        <f>IF(D20="",TRUE,(IF(C20&lt;&gt;"",TRUE,FALSE)))</f>
        <v>1</v>
      </c>
      <c r="AB20" s="327" t="b">
        <f>IF(F20="",TRUE,(IF(G20&lt;&gt;"",TRUE,FALSE)))</f>
        <v>1</v>
      </c>
      <c r="AC20" s="327" t="b">
        <f>IF(G20="",TRUE,(IF(F20&lt;&gt;"",TRUE,FALSE)))</f>
        <v>1</v>
      </c>
      <c r="AD20" s="327" t="b">
        <f>IF(I20="",TRUE,(IF(J20&lt;&gt;"",TRUE,FALSE)))</f>
        <v>1</v>
      </c>
      <c r="AE20" s="327" t="b">
        <f>IF(J20="",TRUE,(IF(I20&lt;&gt;"",TRUE,FALSE)))</f>
        <v>1</v>
      </c>
      <c r="AF20" s="327" t="b">
        <f>IF(AND(C20="N/A",D20&lt;&gt;0),FALSE,TRUE)</f>
        <v>1</v>
      </c>
      <c r="AG20" s="327" t="b">
        <f>IF(AND(F20="N/A",G20&lt;&gt;0),FALSE,TRUE)</f>
        <v>1</v>
      </c>
      <c r="AH20" s="327" t="b">
        <f>IF(AND(I20="N/A",J20&lt;&gt;0),FALSE,TRUE)</f>
        <v>1</v>
      </c>
    </row>
    <row r="21" spans="1:34" s="31" customFormat="1" ht="15.75" x14ac:dyDescent="0.25">
      <c r="A21" s="3"/>
      <c r="B21" s="78">
        <v>2</v>
      </c>
      <c r="C21" s="314"/>
      <c r="D21" s="315"/>
      <c r="E21" s="78">
        <v>2</v>
      </c>
      <c r="F21" s="314"/>
      <c r="G21" s="315"/>
      <c r="H21" s="78">
        <v>2</v>
      </c>
      <c r="I21" s="314"/>
      <c r="J21" s="315"/>
      <c r="K21" s="78">
        <v>2</v>
      </c>
      <c r="L21" s="314"/>
      <c r="M21" s="78">
        <v>2</v>
      </c>
      <c r="N21" s="314"/>
      <c r="O21" s="78">
        <v>2</v>
      </c>
      <c r="P21" s="314"/>
      <c r="Q21" s="78"/>
      <c r="R21" s="279"/>
      <c r="T21" s="327" t="b">
        <f t="shared" ref="T21:T84" si="7">IF(C21="",TRUE,(IF(ISNUMBER(MATCH(C21,countries,0)),TRUE,FALSE)))</f>
        <v>1</v>
      </c>
      <c r="U21" s="327" t="b">
        <f t="shared" ref="U21:U84" si="8">IF(F21="",TRUE,(IF(ISNUMBER(MATCH(F21,countries,0)),TRUE,FALSE)))</f>
        <v>1</v>
      </c>
      <c r="V21" s="327" t="b">
        <f t="shared" ref="V21:V84" si="9">IF(I21="",TRUE,(IF(ISNUMBER(MATCH(I21,countries,0)),TRUE,FALSE)))</f>
        <v>1</v>
      </c>
      <c r="W21" s="327" t="b">
        <f t="shared" ref="W21:W84" si="10">IF(L21="",TRUE,(IF(ISNUMBER(MATCH(L21,Countries2,0)),TRUE,FALSE)))</f>
        <v>1</v>
      </c>
      <c r="X21" s="327" t="b">
        <f t="shared" ref="X21:X84" si="11">IF(N21="",TRUE,(IF(ISNUMBER(MATCH(N21,Countries2,0)),TRUE,FALSE)))</f>
        <v>1</v>
      </c>
      <c r="Y21" s="327" t="b">
        <f t="shared" ref="Y21:Y84" si="12">IF(P21="",TRUE,(IF(ISNUMBER(MATCH(P21,Countries2,0)),TRUE,FALSE)))</f>
        <v>1</v>
      </c>
      <c r="Z21" s="327" t="b">
        <f t="shared" ref="Z21:Z84" si="13">IF(C21="",TRUE,(IF(D21&lt;&gt;"",TRUE,FALSE)))</f>
        <v>1</v>
      </c>
      <c r="AA21" s="327" t="b">
        <f t="shared" ref="AA21:AA84" si="14">IF(D21="",TRUE,(IF(C21&lt;&gt;"",TRUE,FALSE)))</f>
        <v>1</v>
      </c>
      <c r="AB21" s="327" t="b">
        <f t="shared" ref="AB21:AB84" si="15">IF(F21="",TRUE,(IF(G21&lt;&gt;"",TRUE,FALSE)))</f>
        <v>1</v>
      </c>
      <c r="AC21" s="327" t="b">
        <f t="shared" ref="AC21:AC84" si="16">IF(G21="",TRUE,(IF(F21&lt;&gt;"",TRUE,FALSE)))</f>
        <v>1</v>
      </c>
      <c r="AD21" s="327" t="b">
        <f t="shared" ref="AD21:AD84" si="17">IF(I21="",TRUE,(IF(J21&lt;&gt;"",TRUE,FALSE)))</f>
        <v>1</v>
      </c>
      <c r="AE21" s="327" t="b">
        <f t="shared" ref="AE21:AE84" si="18">IF(J21="",TRUE,(IF(I21&lt;&gt;"",TRUE,FALSE)))</f>
        <v>1</v>
      </c>
      <c r="AF21" s="327" t="b">
        <f t="shared" ref="AF21:AF84" si="19">IF(AND(C21="N/A",D21&lt;&gt;0),FALSE,TRUE)</f>
        <v>1</v>
      </c>
      <c r="AG21" s="327" t="b">
        <f t="shared" ref="AG21:AG84" si="20">IF(AND(F21="N/A",G21&lt;&gt;0),FALSE,TRUE)</f>
        <v>1</v>
      </c>
      <c r="AH21" s="327" t="b">
        <f t="shared" ref="AH21:AH84" si="21">IF(AND(I21="N/A",J21&lt;&gt;0),FALSE,TRUE)</f>
        <v>1</v>
      </c>
    </row>
    <row r="22" spans="1:34" s="31" customFormat="1" ht="15.75" x14ac:dyDescent="0.25">
      <c r="A22" s="3"/>
      <c r="B22" s="78">
        <v>3</v>
      </c>
      <c r="C22" s="314"/>
      <c r="D22" s="315"/>
      <c r="E22" s="78">
        <v>3</v>
      </c>
      <c r="F22" s="314"/>
      <c r="G22" s="315"/>
      <c r="H22" s="78">
        <v>3</v>
      </c>
      <c r="I22" s="314"/>
      <c r="J22" s="315"/>
      <c r="K22" s="78">
        <v>3</v>
      </c>
      <c r="L22" s="314"/>
      <c r="M22" s="78">
        <v>3</v>
      </c>
      <c r="N22" s="314"/>
      <c r="O22" s="78">
        <v>3</v>
      </c>
      <c r="P22" s="314"/>
      <c r="Q22" s="78"/>
      <c r="R22" s="279"/>
      <c r="T22" s="327" t="b">
        <f t="shared" si="7"/>
        <v>1</v>
      </c>
      <c r="U22" s="327" t="b">
        <f t="shared" si="8"/>
        <v>1</v>
      </c>
      <c r="V22" s="327" t="b">
        <f t="shared" si="9"/>
        <v>1</v>
      </c>
      <c r="W22" s="327" t="b">
        <f t="shared" si="10"/>
        <v>1</v>
      </c>
      <c r="X22" s="327" t="b">
        <f t="shared" si="11"/>
        <v>1</v>
      </c>
      <c r="Y22" s="327" t="b">
        <f t="shared" si="12"/>
        <v>1</v>
      </c>
      <c r="Z22" s="327" t="b">
        <f t="shared" si="13"/>
        <v>1</v>
      </c>
      <c r="AA22" s="327" t="b">
        <f t="shared" si="14"/>
        <v>1</v>
      </c>
      <c r="AB22" s="327" t="b">
        <f t="shared" si="15"/>
        <v>1</v>
      </c>
      <c r="AC22" s="327" t="b">
        <f t="shared" si="16"/>
        <v>1</v>
      </c>
      <c r="AD22" s="327" t="b">
        <f t="shared" si="17"/>
        <v>1</v>
      </c>
      <c r="AE22" s="327" t="b">
        <f t="shared" si="18"/>
        <v>1</v>
      </c>
      <c r="AF22" s="327" t="b">
        <f t="shared" si="19"/>
        <v>1</v>
      </c>
      <c r="AG22" s="327" t="b">
        <f t="shared" si="20"/>
        <v>1</v>
      </c>
      <c r="AH22" s="327" t="b">
        <f t="shared" si="21"/>
        <v>1</v>
      </c>
    </row>
    <row r="23" spans="1:34" s="31" customFormat="1" ht="15.75" x14ac:dyDescent="0.25">
      <c r="A23" s="3"/>
      <c r="B23" s="78">
        <v>4</v>
      </c>
      <c r="C23" s="314"/>
      <c r="D23" s="315"/>
      <c r="E23" s="78">
        <v>4</v>
      </c>
      <c r="F23" s="314"/>
      <c r="G23" s="315"/>
      <c r="H23" s="78">
        <v>4</v>
      </c>
      <c r="I23" s="314"/>
      <c r="J23" s="315"/>
      <c r="K23" s="78">
        <v>4</v>
      </c>
      <c r="L23" s="314"/>
      <c r="M23" s="78">
        <v>4</v>
      </c>
      <c r="N23" s="314"/>
      <c r="O23" s="78">
        <v>4</v>
      </c>
      <c r="P23" s="314"/>
      <c r="Q23" s="78"/>
      <c r="R23" s="279"/>
      <c r="T23" s="327" t="b">
        <f t="shared" si="7"/>
        <v>1</v>
      </c>
      <c r="U23" s="327" t="b">
        <f t="shared" si="8"/>
        <v>1</v>
      </c>
      <c r="V23" s="327" t="b">
        <f t="shared" si="9"/>
        <v>1</v>
      </c>
      <c r="W23" s="327" t="b">
        <f t="shared" si="10"/>
        <v>1</v>
      </c>
      <c r="X23" s="327" t="b">
        <f t="shared" si="11"/>
        <v>1</v>
      </c>
      <c r="Y23" s="327" t="b">
        <f t="shared" si="12"/>
        <v>1</v>
      </c>
      <c r="Z23" s="327" t="b">
        <f t="shared" si="13"/>
        <v>1</v>
      </c>
      <c r="AA23" s="327" t="b">
        <f t="shared" si="14"/>
        <v>1</v>
      </c>
      <c r="AB23" s="327" t="b">
        <f t="shared" si="15"/>
        <v>1</v>
      </c>
      <c r="AC23" s="327" t="b">
        <f t="shared" si="16"/>
        <v>1</v>
      </c>
      <c r="AD23" s="327" t="b">
        <f t="shared" si="17"/>
        <v>1</v>
      </c>
      <c r="AE23" s="327" t="b">
        <f t="shared" si="18"/>
        <v>1</v>
      </c>
      <c r="AF23" s="327" t="b">
        <f t="shared" si="19"/>
        <v>1</v>
      </c>
      <c r="AG23" s="327" t="b">
        <f t="shared" si="20"/>
        <v>1</v>
      </c>
      <c r="AH23" s="327" t="b">
        <f t="shared" si="21"/>
        <v>1</v>
      </c>
    </row>
    <row r="24" spans="1:34" s="31" customFormat="1" ht="15.75" x14ac:dyDescent="0.25">
      <c r="A24" s="3"/>
      <c r="B24" s="78">
        <v>5</v>
      </c>
      <c r="C24" s="314"/>
      <c r="D24" s="315"/>
      <c r="E24" s="78">
        <v>5</v>
      </c>
      <c r="F24" s="314"/>
      <c r="G24" s="315"/>
      <c r="H24" s="78">
        <v>5</v>
      </c>
      <c r="I24" s="314"/>
      <c r="J24" s="315"/>
      <c r="K24" s="78">
        <v>5</v>
      </c>
      <c r="L24" s="314"/>
      <c r="M24" s="78">
        <v>5</v>
      </c>
      <c r="N24" s="314"/>
      <c r="O24" s="78">
        <v>5</v>
      </c>
      <c r="P24" s="314"/>
      <c r="Q24" s="78"/>
      <c r="R24" s="279"/>
      <c r="T24" s="327" t="b">
        <f t="shared" si="7"/>
        <v>1</v>
      </c>
      <c r="U24" s="327" t="b">
        <f t="shared" si="8"/>
        <v>1</v>
      </c>
      <c r="V24" s="327" t="b">
        <f t="shared" si="9"/>
        <v>1</v>
      </c>
      <c r="W24" s="327" t="b">
        <f t="shared" si="10"/>
        <v>1</v>
      </c>
      <c r="X24" s="327" t="b">
        <f t="shared" si="11"/>
        <v>1</v>
      </c>
      <c r="Y24" s="327" t="b">
        <f t="shared" si="12"/>
        <v>1</v>
      </c>
      <c r="Z24" s="327" t="b">
        <f t="shared" si="13"/>
        <v>1</v>
      </c>
      <c r="AA24" s="327" t="b">
        <f t="shared" si="14"/>
        <v>1</v>
      </c>
      <c r="AB24" s="327" t="b">
        <f t="shared" si="15"/>
        <v>1</v>
      </c>
      <c r="AC24" s="327" t="b">
        <f t="shared" si="16"/>
        <v>1</v>
      </c>
      <c r="AD24" s="327" t="b">
        <f t="shared" si="17"/>
        <v>1</v>
      </c>
      <c r="AE24" s="327" t="b">
        <f t="shared" si="18"/>
        <v>1</v>
      </c>
      <c r="AF24" s="327" t="b">
        <f t="shared" si="19"/>
        <v>1</v>
      </c>
      <c r="AG24" s="327" t="b">
        <f t="shared" si="20"/>
        <v>1</v>
      </c>
      <c r="AH24" s="327" t="b">
        <f t="shared" si="21"/>
        <v>1</v>
      </c>
    </row>
    <row r="25" spans="1:34" s="31" customFormat="1" ht="15.75" x14ac:dyDescent="0.25">
      <c r="A25" s="3"/>
      <c r="B25" s="78">
        <v>6</v>
      </c>
      <c r="C25" s="314"/>
      <c r="D25" s="315"/>
      <c r="E25" s="78">
        <v>6</v>
      </c>
      <c r="F25" s="314"/>
      <c r="G25" s="315"/>
      <c r="H25" s="78">
        <v>6</v>
      </c>
      <c r="I25" s="314"/>
      <c r="J25" s="315"/>
      <c r="K25" s="78">
        <v>6</v>
      </c>
      <c r="L25" s="314"/>
      <c r="M25" s="78">
        <v>6</v>
      </c>
      <c r="N25" s="314"/>
      <c r="O25" s="78">
        <v>6</v>
      </c>
      <c r="P25" s="314"/>
      <c r="Q25" s="78"/>
      <c r="R25" s="279"/>
      <c r="T25" s="327" t="b">
        <f t="shared" si="7"/>
        <v>1</v>
      </c>
      <c r="U25" s="327" t="b">
        <f t="shared" si="8"/>
        <v>1</v>
      </c>
      <c r="V25" s="327" t="b">
        <f t="shared" si="9"/>
        <v>1</v>
      </c>
      <c r="W25" s="327" t="b">
        <f t="shared" si="10"/>
        <v>1</v>
      </c>
      <c r="X25" s="327" t="b">
        <f t="shared" si="11"/>
        <v>1</v>
      </c>
      <c r="Y25" s="327" t="b">
        <f t="shared" si="12"/>
        <v>1</v>
      </c>
      <c r="Z25" s="327" t="b">
        <f t="shared" si="13"/>
        <v>1</v>
      </c>
      <c r="AA25" s="327" t="b">
        <f t="shared" si="14"/>
        <v>1</v>
      </c>
      <c r="AB25" s="327" t="b">
        <f t="shared" si="15"/>
        <v>1</v>
      </c>
      <c r="AC25" s="327" t="b">
        <f t="shared" si="16"/>
        <v>1</v>
      </c>
      <c r="AD25" s="327" t="b">
        <f t="shared" si="17"/>
        <v>1</v>
      </c>
      <c r="AE25" s="327" t="b">
        <f t="shared" si="18"/>
        <v>1</v>
      </c>
      <c r="AF25" s="327" t="b">
        <f t="shared" si="19"/>
        <v>1</v>
      </c>
      <c r="AG25" s="327" t="b">
        <f t="shared" si="20"/>
        <v>1</v>
      </c>
      <c r="AH25" s="327" t="b">
        <f t="shared" si="21"/>
        <v>1</v>
      </c>
    </row>
    <row r="26" spans="1:34" s="31" customFormat="1" ht="15.75" x14ac:dyDescent="0.25">
      <c r="A26" s="3"/>
      <c r="B26" s="78">
        <v>7</v>
      </c>
      <c r="C26" s="314"/>
      <c r="D26" s="315"/>
      <c r="E26" s="78">
        <v>7</v>
      </c>
      <c r="F26" s="314"/>
      <c r="G26" s="315"/>
      <c r="H26" s="78">
        <v>7</v>
      </c>
      <c r="I26" s="314"/>
      <c r="J26" s="315"/>
      <c r="K26" s="78">
        <v>7</v>
      </c>
      <c r="L26" s="314"/>
      <c r="M26" s="78">
        <v>7</v>
      </c>
      <c r="N26" s="314"/>
      <c r="O26" s="78">
        <v>7</v>
      </c>
      <c r="P26" s="314"/>
      <c r="Q26" s="78"/>
      <c r="R26" s="279"/>
      <c r="T26" s="327" t="b">
        <f t="shared" si="7"/>
        <v>1</v>
      </c>
      <c r="U26" s="327" t="b">
        <f t="shared" si="8"/>
        <v>1</v>
      </c>
      <c r="V26" s="327" t="b">
        <f t="shared" si="9"/>
        <v>1</v>
      </c>
      <c r="W26" s="327" t="b">
        <f t="shared" si="10"/>
        <v>1</v>
      </c>
      <c r="X26" s="327" t="b">
        <f t="shared" si="11"/>
        <v>1</v>
      </c>
      <c r="Y26" s="327" t="b">
        <f t="shared" si="12"/>
        <v>1</v>
      </c>
      <c r="Z26" s="327" t="b">
        <f t="shared" si="13"/>
        <v>1</v>
      </c>
      <c r="AA26" s="327" t="b">
        <f t="shared" si="14"/>
        <v>1</v>
      </c>
      <c r="AB26" s="327" t="b">
        <f t="shared" si="15"/>
        <v>1</v>
      </c>
      <c r="AC26" s="327" t="b">
        <f t="shared" si="16"/>
        <v>1</v>
      </c>
      <c r="AD26" s="327" t="b">
        <f t="shared" si="17"/>
        <v>1</v>
      </c>
      <c r="AE26" s="327" t="b">
        <f t="shared" si="18"/>
        <v>1</v>
      </c>
      <c r="AF26" s="327" t="b">
        <f t="shared" si="19"/>
        <v>1</v>
      </c>
      <c r="AG26" s="327" t="b">
        <f t="shared" si="20"/>
        <v>1</v>
      </c>
      <c r="AH26" s="327" t="b">
        <f t="shared" si="21"/>
        <v>1</v>
      </c>
    </row>
    <row r="27" spans="1:34" s="31" customFormat="1" ht="15.75" x14ac:dyDescent="0.25">
      <c r="A27" s="3"/>
      <c r="B27" s="78">
        <v>8</v>
      </c>
      <c r="C27" s="314"/>
      <c r="D27" s="315"/>
      <c r="E27" s="78">
        <v>8</v>
      </c>
      <c r="F27" s="314"/>
      <c r="G27" s="315"/>
      <c r="H27" s="78">
        <v>8</v>
      </c>
      <c r="I27" s="314"/>
      <c r="J27" s="315"/>
      <c r="K27" s="78">
        <v>8</v>
      </c>
      <c r="L27" s="314"/>
      <c r="M27" s="78">
        <v>8</v>
      </c>
      <c r="N27" s="314"/>
      <c r="O27" s="78">
        <v>8</v>
      </c>
      <c r="P27" s="314"/>
      <c r="Q27" s="78"/>
      <c r="R27" s="279"/>
      <c r="T27" s="327" t="b">
        <f t="shared" si="7"/>
        <v>1</v>
      </c>
      <c r="U27" s="327" t="b">
        <f t="shared" si="8"/>
        <v>1</v>
      </c>
      <c r="V27" s="327" t="b">
        <f t="shared" si="9"/>
        <v>1</v>
      </c>
      <c r="W27" s="327" t="b">
        <f t="shared" si="10"/>
        <v>1</v>
      </c>
      <c r="X27" s="327" t="b">
        <f t="shared" si="11"/>
        <v>1</v>
      </c>
      <c r="Y27" s="327" t="b">
        <f t="shared" si="12"/>
        <v>1</v>
      </c>
      <c r="Z27" s="327" t="b">
        <f t="shared" si="13"/>
        <v>1</v>
      </c>
      <c r="AA27" s="327" t="b">
        <f t="shared" si="14"/>
        <v>1</v>
      </c>
      <c r="AB27" s="327" t="b">
        <f t="shared" si="15"/>
        <v>1</v>
      </c>
      <c r="AC27" s="327" t="b">
        <f t="shared" si="16"/>
        <v>1</v>
      </c>
      <c r="AD27" s="327" t="b">
        <f t="shared" si="17"/>
        <v>1</v>
      </c>
      <c r="AE27" s="327" t="b">
        <f t="shared" si="18"/>
        <v>1</v>
      </c>
      <c r="AF27" s="327" t="b">
        <f t="shared" si="19"/>
        <v>1</v>
      </c>
      <c r="AG27" s="327" t="b">
        <f t="shared" si="20"/>
        <v>1</v>
      </c>
      <c r="AH27" s="327" t="b">
        <f t="shared" si="21"/>
        <v>1</v>
      </c>
    </row>
    <row r="28" spans="1:34" s="31" customFormat="1" ht="15.75" x14ac:dyDescent="0.25">
      <c r="A28" s="3"/>
      <c r="B28" s="78">
        <v>9</v>
      </c>
      <c r="C28" s="314"/>
      <c r="D28" s="315"/>
      <c r="E28" s="78">
        <v>9</v>
      </c>
      <c r="F28" s="314"/>
      <c r="G28" s="315"/>
      <c r="H28" s="78">
        <v>9</v>
      </c>
      <c r="I28" s="314"/>
      <c r="J28" s="315"/>
      <c r="K28" s="78">
        <v>9</v>
      </c>
      <c r="L28" s="314"/>
      <c r="M28" s="78">
        <v>9</v>
      </c>
      <c r="N28" s="314"/>
      <c r="O28" s="78">
        <v>9</v>
      </c>
      <c r="P28" s="314"/>
      <c r="Q28" s="78"/>
      <c r="R28" s="279"/>
      <c r="T28" s="327" t="b">
        <f t="shared" si="7"/>
        <v>1</v>
      </c>
      <c r="U28" s="327" t="b">
        <f t="shared" si="8"/>
        <v>1</v>
      </c>
      <c r="V28" s="327" t="b">
        <f t="shared" si="9"/>
        <v>1</v>
      </c>
      <c r="W28" s="327" t="b">
        <f t="shared" si="10"/>
        <v>1</v>
      </c>
      <c r="X28" s="327" t="b">
        <f t="shared" si="11"/>
        <v>1</v>
      </c>
      <c r="Y28" s="327" t="b">
        <f t="shared" si="12"/>
        <v>1</v>
      </c>
      <c r="Z28" s="327" t="b">
        <f t="shared" si="13"/>
        <v>1</v>
      </c>
      <c r="AA28" s="327" t="b">
        <f t="shared" si="14"/>
        <v>1</v>
      </c>
      <c r="AB28" s="327" t="b">
        <f t="shared" si="15"/>
        <v>1</v>
      </c>
      <c r="AC28" s="327" t="b">
        <f t="shared" si="16"/>
        <v>1</v>
      </c>
      <c r="AD28" s="327" t="b">
        <f t="shared" si="17"/>
        <v>1</v>
      </c>
      <c r="AE28" s="327" t="b">
        <f t="shared" si="18"/>
        <v>1</v>
      </c>
      <c r="AF28" s="327" t="b">
        <f t="shared" si="19"/>
        <v>1</v>
      </c>
      <c r="AG28" s="327" t="b">
        <f t="shared" si="20"/>
        <v>1</v>
      </c>
      <c r="AH28" s="327" t="b">
        <f t="shared" si="21"/>
        <v>1</v>
      </c>
    </row>
    <row r="29" spans="1:34" s="31" customFormat="1" ht="15.75" x14ac:dyDescent="0.25">
      <c r="A29" s="3"/>
      <c r="B29" s="78">
        <v>10</v>
      </c>
      <c r="C29" s="314"/>
      <c r="D29" s="315"/>
      <c r="E29" s="78">
        <v>10</v>
      </c>
      <c r="F29" s="314"/>
      <c r="G29" s="315"/>
      <c r="H29" s="78">
        <v>10</v>
      </c>
      <c r="I29" s="314"/>
      <c r="J29" s="315"/>
      <c r="K29" s="78">
        <v>10</v>
      </c>
      <c r="L29" s="314"/>
      <c r="M29" s="78">
        <v>10</v>
      </c>
      <c r="N29" s="314"/>
      <c r="O29" s="78">
        <v>10</v>
      </c>
      <c r="P29" s="314"/>
      <c r="Q29" s="78"/>
      <c r="R29" s="279"/>
      <c r="T29" s="327" t="b">
        <f t="shared" si="7"/>
        <v>1</v>
      </c>
      <c r="U29" s="327" t="b">
        <f t="shared" si="8"/>
        <v>1</v>
      </c>
      <c r="V29" s="327" t="b">
        <f t="shared" si="9"/>
        <v>1</v>
      </c>
      <c r="W29" s="327" t="b">
        <f t="shared" si="10"/>
        <v>1</v>
      </c>
      <c r="X29" s="327" t="b">
        <f t="shared" si="11"/>
        <v>1</v>
      </c>
      <c r="Y29" s="327" t="b">
        <f t="shared" si="12"/>
        <v>1</v>
      </c>
      <c r="Z29" s="327" t="b">
        <f t="shared" si="13"/>
        <v>1</v>
      </c>
      <c r="AA29" s="327" t="b">
        <f t="shared" si="14"/>
        <v>1</v>
      </c>
      <c r="AB29" s="327" t="b">
        <f t="shared" si="15"/>
        <v>1</v>
      </c>
      <c r="AC29" s="327" t="b">
        <f t="shared" si="16"/>
        <v>1</v>
      </c>
      <c r="AD29" s="327" t="b">
        <f t="shared" si="17"/>
        <v>1</v>
      </c>
      <c r="AE29" s="327" t="b">
        <f t="shared" si="18"/>
        <v>1</v>
      </c>
      <c r="AF29" s="327" t="b">
        <f t="shared" si="19"/>
        <v>1</v>
      </c>
      <c r="AG29" s="327" t="b">
        <f t="shared" si="20"/>
        <v>1</v>
      </c>
      <c r="AH29" s="327" t="b">
        <f t="shared" si="21"/>
        <v>1</v>
      </c>
    </row>
    <row r="30" spans="1:34" s="31" customFormat="1" ht="15.75" x14ac:dyDescent="0.25">
      <c r="A30" s="3"/>
      <c r="B30" s="78">
        <v>11</v>
      </c>
      <c r="C30" s="314"/>
      <c r="D30" s="315"/>
      <c r="E30" s="78">
        <v>11</v>
      </c>
      <c r="F30" s="314"/>
      <c r="G30" s="315"/>
      <c r="H30" s="78">
        <v>11</v>
      </c>
      <c r="I30" s="314"/>
      <c r="J30" s="315"/>
      <c r="K30" s="78">
        <v>11</v>
      </c>
      <c r="L30" s="314"/>
      <c r="M30" s="78">
        <v>11</v>
      </c>
      <c r="N30" s="314"/>
      <c r="O30" s="78">
        <v>11</v>
      </c>
      <c r="P30" s="314"/>
      <c r="Q30" s="78"/>
      <c r="R30" s="279"/>
      <c r="T30" s="327" t="b">
        <f t="shared" si="7"/>
        <v>1</v>
      </c>
      <c r="U30" s="327" t="b">
        <f t="shared" si="8"/>
        <v>1</v>
      </c>
      <c r="V30" s="327" t="b">
        <f t="shared" si="9"/>
        <v>1</v>
      </c>
      <c r="W30" s="327" t="b">
        <f t="shared" si="10"/>
        <v>1</v>
      </c>
      <c r="X30" s="327" t="b">
        <f t="shared" si="11"/>
        <v>1</v>
      </c>
      <c r="Y30" s="327" t="b">
        <f t="shared" si="12"/>
        <v>1</v>
      </c>
      <c r="Z30" s="327" t="b">
        <f t="shared" si="13"/>
        <v>1</v>
      </c>
      <c r="AA30" s="327" t="b">
        <f t="shared" si="14"/>
        <v>1</v>
      </c>
      <c r="AB30" s="327" t="b">
        <f t="shared" si="15"/>
        <v>1</v>
      </c>
      <c r="AC30" s="327" t="b">
        <f t="shared" si="16"/>
        <v>1</v>
      </c>
      <c r="AD30" s="327" t="b">
        <f t="shared" si="17"/>
        <v>1</v>
      </c>
      <c r="AE30" s="327" t="b">
        <f t="shared" si="18"/>
        <v>1</v>
      </c>
      <c r="AF30" s="327" t="b">
        <f t="shared" si="19"/>
        <v>1</v>
      </c>
      <c r="AG30" s="327" t="b">
        <f t="shared" si="20"/>
        <v>1</v>
      </c>
      <c r="AH30" s="327" t="b">
        <f t="shared" si="21"/>
        <v>1</v>
      </c>
    </row>
    <row r="31" spans="1:34" s="31" customFormat="1" ht="15.75" x14ac:dyDescent="0.25">
      <c r="A31" s="3"/>
      <c r="B31" s="78">
        <v>12</v>
      </c>
      <c r="C31" s="314"/>
      <c r="D31" s="315"/>
      <c r="E31" s="78">
        <v>12</v>
      </c>
      <c r="F31" s="314"/>
      <c r="G31" s="315"/>
      <c r="H31" s="78">
        <v>12</v>
      </c>
      <c r="I31" s="314"/>
      <c r="J31" s="315"/>
      <c r="K31" s="78">
        <v>12</v>
      </c>
      <c r="L31" s="314"/>
      <c r="M31" s="78">
        <v>12</v>
      </c>
      <c r="N31" s="314"/>
      <c r="O31" s="78">
        <v>12</v>
      </c>
      <c r="P31" s="314"/>
      <c r="Q31" s="78"/>
      <c r="R31" s="279"/>
      <c r="T31" s="327" t="b">
        <f t="shared" si="7"/>
        <v>1</v>
      </c>
      <c r="U31" s="327" t="b">
        <f t="shared" si="8"/>
        <v>1</v>
      </c>
      <c r="V31" s="327" t="b">
        <f t="shared" si="9"/>
        <v>1</v>
      </c>
      <c r="W31" s="327" t="b">
        <f t="shared" si="10"/>
        <v>1</v>
      </c>
      <c r="X31" s="327" t="b">
        <f t="shared" si="11"/>
        <v>1</v>
      </c>
      <c r="Y31" s="327" t="b">
        <f t="shared" si="12"/>
        <v>1</v>
      </c>
      <c r="Z31" s="327" t="b">
        <f t="shared" si="13"/>
        <v>1</v>
      </c>
      <c r="AA31" s="327" t="b">
        <f t="shared" si="14"/>
        <v>1</v>
      </c>
      <c r="AB31" s="327" t="b">
        <f t="shared" si="15"/>
        <v>1</v>
      </c>
      <c r="AC31" s="327" t="b">
        <f t="shared" si="16"/>
        <v>1</v>
      </c>
      <c r="AD31" s="327" t="b">
        <f t="shared" si="17"/>
        <v>1</v>
      </c>
      <c r="AE31" s="327" t="b">
        <f t="shared" si="18"/>
        <v>1</v>
      </c>
      <c r="AF31" s="327" t="b">
        <f t="shared" si="19"/>
        <v>1</v>
      </c>
      <c r="AG31" s="327" t="b">
        <f t="shared" si="20"/>
        <v>1</v>
      </c>
      <c r="AH31" s="327" t="b">
        <f t="shared" si="21"/>
        <v>1</v>
      </c>
    </row>
    <row r="32" spans="1:34" s="31" customFormat="1" ht="15.75" x14ac:dyDescent="0.25">
      <c r="A32" s="3"/>
      <c r="B32" s="78">
        <v>13</v>
      </c>
      <c r="C32" s="314"/>
      <c r="D32" s="315"/>
      <c r="E32" s="78">
        <v>13</v>
      </c>
      <c r="F32" s="314"/>
      <c r="G32" s="315"/>
      <c r="H32" s="78">
        <v>13</v>
      </c>
      <c r="I32" s="314"/>
      <c r="J32" s="315"/>
      <c r="K32" s="78">
        <v>13</v>
      </c>
      <c r="L32" s="314"/>
      <c r="M32" s="78">
        <v>13</v>
      </c>
      <c r="N32" s="314"/>
      <c r="O32" s="78">
        <v>13</v>
      </c>
      <c r="P32" s="314"/>
      <c r="Q32" s="78"/>
      <c r="R32" s="279"/>
      <c r="T32" s="327" t="b">
        <f t="shared" si="7"/>
        <v>1</v>
      </c>
      <c r="U32" s="327" t="b">
        <f t="shared" si="8"/>
        <v>1</v>
      </c>
      <c r="V32" s="327" t="b">
        <f t="shared" si="9"/>
        <v>1</v>
      </c>
      <c r="W32" s="327" t="b">
        <f t="shared" si="10"/>
        <v>1</v>
      </c>
      <c r="X32" s="327" t="b">
        <f t="shared" si="11"/>
        <v>1</v>
      </c>
      <c r="Y32" s="327" t="b">
        <f t="shared" si="12"/>
        <v>1</v>
      </c>
      <c r="Z32" s="327" t="b">
        <f t="shared" si="13"/>
        <v>1</v>
      </c>
      <c r="AA32" s="327" t="b">
        <f t="shared" si="14"/>
        <v>1</v>
      </c>
      <c r="AB32" s="327" t="b">
        <f t="shared" si="15"/>
        <v>1</v>
      </c>
      <c r="AC32" s="327" t="b">
        <f t="shared" si="16"/>
        <v>1</v>
      </c>
      <c r="AD32" s="327" t="b">
        <f t="shared" si="17"/>
        <v>1</v>
      </c>
      <c r="AE32" s="327" t="b">
        <f t="shared" si="18"/>
        <v>1</v>
      </c>
      <c r="AF32" s="327" t="b">
        <f t="shared" si="19"/>
        <v>1</v>
      </c>
      <c r="AG32" s="327" t="b">
        <f t="shared" si="20"/>
        <v>1</v>
      </c>
      <c r="AH32" s="327" t="b">
        <f t="shared" si="21"/>
        <v>1</v>
      </c>
    </row>
    <row r="33" spans="1:34" s="31" customFormat="1" ht="15.75" x14ac:dyDescent="0.25">
      <c r="A33" s="3"/>
      <c r="B33" s="78">
        <v>14</v>
      </c>
      <c r="C33" s="314"/>
      <c r="D33" s="315"/>
      <c r="E33" s="78">
        <v>14</v>
      </c>
      <c r="F33" s="314"/>
      <c r="G33" s="315"/>
      <c r="H33" s="78">
        <v>14</v>
      </c>
      <c r="I33" s="314"/>
      <c r="J33" s="315"/>
      <c r="K33" s="78">
        <v>14</v>
      </c>
      <c r="L33" s="314"/>
      <c r="M33" s="78">
        <v>14</v>
      </c>
      <c r="N33" s="314"/>
      <c r="O33" s="78">
        <v>14</v>
      </c>
      <c r="P33" s="314"/>
      <c r="Q33" s="78"/>
      <c r="R33" s="279"/>
      <c r="T33" s="327" t="b">
        <f t="shared" si="7"/>
        <v>1</v>
      </c>
      <c r="U33" s="327" t="b">
        <f t="shared" si="8"/>
        <v>1</v>
      </c>
      <c r="V33" s="327" t="b">
        <f t="shared" si="9"/>
        <v>1</v>
      </c>
      <c r="W33" s="327" t="b">
        <f t="shared" si="10"/>
        <v>1</v>
      </c>
      <c r="X33" s="327" t="b">
        <f t="shared" si="11"/>
        <v>1</v>
      </c>
      <c r="Y33" s="327" t="b">
        <f t="shared" si="12"/>
        <v>1</v>
      </c>
      <c r="Z33" s="327" t="b">
        <f t="shared" si="13"/>
        <v>1</v>
      </c>
      <c r="AA33" s="327" t="b">
        <f t="shared" si="14"/>
        <v>1</v>
      </c>
      <c r="AB33" s="327" t="b">
        <f t="shared" si="15"/>
        <v>1</v>
      </c>
      <c r="AC33" s="327" t="b">
        <f t="shared" si="16"/>
        <v>1</v>
      </c>
      <c r="AD33" s="327" t="b">
        <f t="shared" si="17"/>
        <v>1</v>
      </c>
      <c r="AE33" s="327" t="b">
        <f t="shared" si="18"/>
        <v>1</v>
      </c>
      <c r="AF33" s="327" t="b">
        <f t="shared" si="19"/>
        <v>1</v>
      </c>
      <c r="AG33" s="327" t="b">
        <f t="shared" si="20"/>
        <v>1</v>
      </c>
      <c r="AH33" s="327" t="b">
        <f t="shared" si="21"/>
        <v>1</v>
      </c>
    </row>
    <row r="34" spans="1:34" s="31" customFormat="1" ht="15.75" x14ac:dyDescent="0.25">
      <c r="A34" s="3"/>
      <c r="B34" s="78">
        <v>15</v>
      </c>
      <c r="C34" s="314"/>
      <c r="D34" s="315"/>
      <c r="E34" s="78">
        <v>15</v>
      </c>
      <c r="F34" s="314"/>
      <c r="G34" s="315"/>
      <c r="H34" s="78">
        <v>15</v>
      </c>
      <c r="I34" s="314"/>
      <c r="J34" s="315"/>
      <c r="K34" s="78">
        <v>15</v>
      </c>
      <c r="L34" s="314"/>
      <c r="M34" s="78">
        <v>15</v>
      </c>
      <c r="N34" s="314"/>
      <c r="O34" s="78">
        <v>15</v>
      </c>
      <c r="P34" s="314"/>
      <c r="Q34" s="78"/>
      <c r="R34" s="279"/>
      <c r="T34" s="327" t="b">
        <f t="shared" si="7"/>
        <v>1</v>
      </c>
      <c r="U34" s="327" t="b">
        <f t="shared" si="8"/>
        <v>1</v>
      </c>
      <c r="V34" s="327" t="b">
        <f t="shared" si="9"/>
        <v>1</v>
      </c>
      <c r="W34" s="327" t="b">
        <f t="shared" si="10"/>
        <v>1</v>
      </c>
      <c r="X34" s="327" t="b">
        <f t="shared" si="11"/>
        <v>1</v>
      </c>
      <c r="Y34" s="327" t="b">
        <f t="shared" si="12"/>
        <v>1</v>
      </c>
      <c r="Z34" s="327" t="b">
        <f t="shared" si="13"/>
        <v>1</v>
      </c>
      <c r="AA34" s="327" t="b">
        <f t="shared" si="14"/>
        <v>1</v>
      </c>
      <c r="AB34" s="327" t="b">
        <f t="shared" si="15"/>
        <v>1</v>
      </c>
      <c r="AC34" s="327" t="b">
        <f t="shared" si="16"/>
        <v>1</v>
      </c>
      <c r="AD34" s="327" t="b">
        <f t="shared" si="17"/>
        <v>1</v>
      </c>
      <c r="AE34" s="327" t="b">
        <f t="shared" si="18"/>
        <v>1</v>
      </c>
      <c r="AF34" s="327" t="b">
        <f t="shared" si="19"/>
        <v>1</v>
      </c>
      <c r="AG34" s="327" t="b">
        <f t="shared" si="20"/>
        <v>1</v>
      </c>
      <c r="AH34" s="327" t="b">
        <f t="shared" si="21"/>
        <v>1</v>
      </c>
    </row>
    <row r="35" spans="1:34" s="31" customFormat="1" ht="15.75" x14ac:dyDescent="0.25">
      <c r="A35" s="3"/>
      <c r="B35" s="78">
        <v>16</v>
      </c>
      <c r="C35" s="314"/>
      <c r="D35" s="315"/>
      <c r="E35" s="78">
        <v>16</v>
      </c>
      <c r="F35" s="314"/>
      <c r="G35" s="315"/>
      <c r="H35" s="78">
        <v>16</v>
      </c>
      <c r="I35" s="314"/>
      <c r="J35" s="315"/>
      <c r="K35" s="78">
        <v>16</v>
      </c>
      <c r="L35" s="314"/>
      <c r="M35" s="78">
        <v>16</v>
      </c>
      <c r="N35" s="314"/>
      <c r="O35" s="78">
        <v>16</v>
      </c>
      <c r="P35" s="314"/>
      <c r="Q35" s="78"/>
      <c r="R35" s="279"/>
      <c r="T35" s="327" t="b">
        <f t="shared" si="7"/>
        <v>1</v>
      </c>
      <c r="U35" s="327" t="b">
        <f t="shared" si="8"/>
        <v>1</v>
      </c>
      <c r="V35" s="327" t="b">
        <f t="shared" si="9"/>
        <v>1</v>
      </c>
      <c r="W35" s="327" t="b">
        <f t="shared" si="10"/>
        <v>1</v>
      </c>
      <c r="X35" s="327" t="b">
        <f t="shared" si="11"/>
        <v>1</v>
      </c>
      <c r="Y35" s="327" t="b">
        <f t="shared" si="12"/>
        <v>1</v>
      </c>
      <c r="Z35" s="327" t="b">
        <f t="shared" si="13"/>
        <v>1</v>
      </c>
      <c r="AA35" s="327" t="b">
        <f t="shared" si="14"/>
        <v>1</v>
      </c>
      <c r="AB35" s="327" t="b">
        <f t="shared" si="15"/>
        <v>1</v>
      </c>
      <c r="AC35" s="327" t="b">
        <f t="shared" si="16"/>
        <v>1</v>
      </c>
      <c r="AD35" s="327" t="b">
        <f t="shared" si="17"/>
        <v>1</v>
      </c>
      <c r="AE35" s="327" t="b">
        <f t="shared" si="18"/>
        <v>1</v>
      </c>
      <c r="AF35" s="327" t="b">
        <f t="shared" si="19"/>
        <v>1</v>
      </c>
      <c r="AG35" s="327" t="b">
        <f t="shared" si="20"/>
        <v>1</v>
      </c>
      <c r="AH35" s="327" t="b">
        <f t="shared" si="21"/>
        <v>1</v>
      </c>
    </row>
    <row r="36" spans="1:34" s="31" customFormat="1" ht="15.75" x14ac:dyDescent="0.25">
      <c r="A36" s="3"/>
      <c r="B36" s="78">
        <v>17</v>
      </c>
      <c r="C36" s="314"/>
      <c r="D36" s="315"/>
      <c r="E36" s="78">
        <v>17</v>
      </c>
      <c r="F36" s="314"/>
      <c r="G36" s="315"/>
      <c r="H36" s="78">
        <v>17</v>
      </c>
      <c r="I36" s="314"/>
      <c r="J36" s="315"/>
      <c r="K36" s="78">
        <v>17</v>
      </c>
      <c r="L36" s="314"/>
      <c r="M36" s="78">
        <v>17</v>
      </c>
      <c r="N36" s="314"/>
      <c r="O36" s="78">
        <v>17</v>
      </c>
      <c r="P36" s="314"/>
      <c r="Q36" s="78"/>
      <c r="R36" s="279"/>
      <c r="T36" s="327" t="b">
        <f t="shared" si="7"/>
        <v>1</v>
      </c>
      <c r="U36" s="327" t="b">
        <f t="shared" si="8"/>
        <v>1</v>
      </c>
      <c r="V36" s="327" t="b">
        <f t="shared" si="9"/>
        <v>1</v>
      </c>
      <c r="W36" s="327" t="b">
        <f t="shared" si="10"/>
        <v>1</v>
      </c>
      <c r="X36" s="327" t="b">
        <f t="shared" si="11"/>
        <v>1</v>
      </c>
      <c r="Y36" s="327" t="b">
        <f t="shared" si="12"/>
        <v>1</v>
      </c>
      <c r="Z36" s="327" t="b">
        <f t="shared" si="13"/>
        <v>1</v>
      </c>
      <c r="AA36" s="327" t="b">
        <f t="shared" si="14"/>
        <v>1</v>
      </c>
      <c r="AB36" s="327" t="b">
        <f t="shared" si="15"/>
        <v>1</v>
      </c>
      <c r="AC36" s="327" t="b">
        <f t="shared" si="16"/>
        <v>1</v>
      </c>
      <c r="AD36" s="327" t="b">
        <f t="shared" si="17"/>
        <v>1</v>
      </c>
      <c r="AE36" s="327" t="b">
        <f t="shared" si="18"/>
        <v>1</v>
      </c>
      <c r="AF36" s="327" t="b">
        <f t="shared" si="19"/>
        <v>1</v>
      </c>
      <c r="AG36" s="327" t="b">
        <f t="shared" si="20"/>
        <v>1</v>
      </c>
      <c r="AH36" s="327" t="b">
        <f t="shared" si="21"/>
        <v>1</v>
      </c>
    </row>
    <row r="37" spans="1:34" s="31" customFormat="1" ht="15.75" x14ac:dyDescent="0.25">
      <c r="A37" s="3"/>
      <c r="B37" s="78">
        <v>18</v>
      </c>
      <c r="C37" s="314"/>
      <c r="D37" s="315"/>
      <c r="E37" s="78">
        <v>18</v>
      </c>
      <c r="F37" s="314"/>
      <c r="G37" s="315"/>
      <c r="H37" s="78">
        <v>18</v>
      </c>
      <c r="I37" s="314"/>
      <c r="J37" s="315"/>
      <c r="K37" s="78">
        <v>18</v>
      </c>
      <c r="L37" s="314"/>
      <c r="M37" s="78">
        <v>18</v>
      </c>
      <c r="N37" s="314"/>
      <c r="O37" s="78">
        <v>18</v>
      </c>
      <c r="P37" s="314"/>
      <c r="Q37" s="78"/>
      <c r="R37" s="279"/>
      <c r="T37" s="327" t="b">
        <f t="shared" si="7"/>
        <v>1</v>
      </c>
      <c r="U37" s="327" t="b">
        <f t="shared" si="8"/>
        <v>1</v>
      </c>
      <c r="V37" s="327" t="b">
        <f t="shared" si="9"/>
        <v>1</v>
      </c>
      <c r="W37" s="327" t="b">
        <f t="shared" si="10"/>
        <v>1</v>
      </c>
      <c r="X37" s="327" t="b">
        <f t="shared" si="11"/>
        <v>1</v>
      </c>
      <c r="Y37" s="327" t="b">
        <f t="shared" si="12"/>
        <v>1</v>
      </c>
      <c r="Z37" s="327" t="b">
        <f t="shared" si="13"/>
        <v>1</v>
      </c>
      <c r="AA37" s="327" t="b">
        <f t="shared" si="14"/>
        <v>1</v>
      </c>
      <c r="AB37" s="327" t="b">
        <f t="shared" si="15"/>
        <v>1</v>
      </c>
      <c r="AC37" s="327" t="b">
        <f t="shared" si="16"/>
        <v>1</v>
      </c>
      <c r="AD37" s="327" t="b">
        <f t="shared" si="17"/>
        <v>1</v>
      </c>
      <c r="AE37" s="327" t="b">
        <f t="shared" si="18"/>
        <v>1</v>
      </c>
      <c r="AF37" s="327" t="b">
        <f t="shared" si="19"/>
        <v>1</v>
      </c>
      <c r="AG37" s="327" t="b">
        <f t="shared" si="20"/>
        <v>1</v>
      </c>
      <c r="AH37" s="327" t="b">
        <f t="shared" si="21"/>
        <v>1</v>
      </c>
    </row>
    <row r="38" spans="1:34" s="31" customFormat="1" ht="15.75" x14ac:dyDescent="0.25">
      <c r="A38" s="3"/>
      <c r="B38" s="78">
        <v>19</v>
      </c>
      <c r="C38" s="314"/>
      <c r="D38" s="315"/>
      <c r="E38" s="78">
        <v>19</v>
      </c>
      <c r="F38" s="314"/>
      <c r="G38" s="315"/>
      <c r="H38" s="78">
        <v>19</v>
      </c>
      <c r="I38" s="314"/>
      <c r="J38" s="315"/>
      <c r="K38" s="78">
        <v>19</v>
      </c>
      <c r="L38" s="314"/>
      <c r="M38" s="78">
        <v>19</v>
      </c>
      <c r="N38" s="314"/>
      <c r="O38" s="78">
        <v>19</v>
      </c>
      <c r="P38" s="314"/>
      <c r="Q38" s="78"/>
      <c r="R38" s="279"/>
      <c r="T38" s="327" t="b">
        <f t="shared" si="7"/>
        <v>1</v>
      </c>
      <c r="U38" s="327" t="b">
        <f t="shared" si="8"/>
        <v>1</v>
      </c>
      <c r="V38" s="327" t="b">
        <f t="shared" si="9"/>
        <v>1</v>
      </c>
      <c r="W38" s="327" t="b">
        <f t="shared" si="10"/>
        <v>1</v>
      </c>
      <c r="X38" s="327" t="b">
        <f t="shared" si="11"/>
        <v>1</v>
      </c>
      <c r="Y38" s="327" t="b">
        <f t="shared" si="12"/>
        <v>1</v>
      </c>
      <c r="Z38" s="327" t="b">
        <f t="shared" si="13"/>
        <v>1</v>
      </c>
      <c r="AA38" s="327" t="b">
        <f t="shared" si="14"/>
        <v>1</v>
      </c>
      <c r="AB38" s="327" t="b">
        <f t="shared" si="15"/>
        <v>1</v>
      </c>
      <c r="AC38" s="327" t="b">
        <f t="shared" si="16"/>
        <v>1</v>
      </c>
      <c r="AD38" s="327" t="b">
        <f t="shared" si="17"/>
        <v>1</v>
      </c>
      <c r="AE38" s="327" t="b">
        <f t="shared" si="18"/>
        <v>1</v>
      </c>
      <c r="AF38" s="327" t="b">
        <f t="shared" si="19"/>
        <v>1</v>
      </c>
      <c r="AG38" s="327" t="b">
        <f t="shared" si="20"/>
        <v>1</v>
      </c>
      <c r="AH38" s="327" t="b">
        <f t="shared" si="21"/>
        <v>1</v>
      </c>
    </row>
    <row r="39" spans="1:34" s="31" customFormat="1" ht="15.75" x14ac:dyDescent="0.25">
      <c r="A39" s="3"/>
      <c r="B39" s="78">
        <v>20</v>
      </c>
      <c r="C39" s="314"/>
      <c r="D39" s="315"/>
      <c r="E39" s="78">
        <v>20</v>
      </c>
      <c r="F39" s="314"/>
      <c r="G39" s="315"/>
      <c r="H39" s="78">
        <v>20</v>
      </c>
      <c r="I39" s="314"/>
      <c r="J39" s="315"/>
      <c r="K39" s="78">
        <v>20</v>
      </c>
      <c r="L39" s="314"/>
      <c r="M39" s="78">
        <v>20</v>
      </c>
      <c r="N39" s="314"/>
      <c r="O39" s="78">
        <v>20</v>
      </c>
      <c r="P39" s="314"/>
      <c r="Q39" s="78"/>
      <c r="R39" s="279"/>
      <c r="T39" s="327" t="b">
        <f t="shared" si="7"/>
        <v>1</v>
      </c>
      <c r="U39" s="327" t="b">
        <f t="shared" si="8"/>
        <v>1</v>
      </c>
      <c r="V39" s="327" t="b">
        <f t="shared" si="9"/>
        <v>1</v>
      </c>
      <c r="W39" s="327" t="b">
        <f t="shared" si="10"/>
        <v>1</v>
      </c>
      <c r="X39" s="327" t="b">
        <f t="shared" si="11"/>
        <v>1</v>
      </c>
      <c r="Y39" s="327" t="b">
        <f t="shared" si="12"/>
        <v>1</v>
      </c>
      <c r="Z39" s="327" t="b">
        <f t="shared" si="13"/>
        <v>1</v>
      </c>
      <c r="AA39" s="327" t="b">
        <f t="shared" si="14"/>
        <v>1</v>
      </c>
      <c r="AB39" s="327" t="b">
        <f t="shared" si="15"/>
        <v>1</v>
      </c>
      <c r="AC39" s="327" t="b">
        <f t="shared" si="16"/>
        <v>1</v>
      </c>
      <c r="AD39" s="327" t="b">
        <f t="shared" si="17"/>
        <v>1</v>
      </c>
      <c r="AE39" s="327" t="b">
        <f t="shared" si="18"/>
        <v>1</v>
      </c>
      <c r="AF39" s="327" t="b">
        <f t="shared" si="19"/>
        <v>1</v>
      </c>
      <c r="AG39" s="327" t="b">
        <f t="shared" si="20"/>
        <v>1</v>
      </c>
      <c r="AH39" s="327" t="b">
        <f t="shared" si="21"/>
        <v>1</v>
      </c>
    </row>
    <row r="40" spans="1:34" s="31" customFormat="1" ht="15.75" x14ac:dyDescent="0.25">
      <c r="A40" s="3"/>
      <c r="B40" s="78">
        <v>21</v>
      </c>
      <c r="C40" s="314"/>
      <c r="D40" s="315"/>
      <c r="E40" s="78">
        <v>21</v>
      </c>
      <c r="F40" s="314"/>
      <c r="G40" s="315"/>
      <c r="H40" s="78">
        <v>21</v>
      </c>
      <c r="I40" s="314"/>
      <c r="J40" s="315"/>
      <c r="K40" s="78">
        <v>21</v>
      </c>
      <c r="L40" s="314"/>
      <c r="M40" s="78">
        <v>21</v>
      </c>
      <c r="N40" s="314"/>
      <c r="O40" s="78">
        <v>21</v>
      </c>
      <c r="P40" s="314"/>
      <c r="Q40" s="78"/>
      <c r="R40" s="279"/>
      <c r="T40" s="327" t="b">
        <f t="shared" si="7"/>
        <v>1</v>
      </c>
      <c r="U40" s="327" t="b">
        <f t="shared" si="8"/>
        <v>1</v>
      </c>
      <c r="V40" s="327" t="b">
        <f t="shared" si="9"/>
        <v>1</v>
      </c>
      <c r="W40" s="327" t="b">
        <f t="shared" si="10"/>
        <v>1</v>
      </c>
      <c r="X40" s="327" t="b">
        <f t="shared" si="11"/>
        <v>1</v>
      </c>
      <c r="Y40" s="327" t="b">
        <f t="shared" si="12"/>
        <v>1</v>
      </c>
      <c r="Z40" s="327" t="b">
        <f t="shared" si="13"/>
        <v>1</v>
      </c>
      <c r="AA40" s="327" t="b">
        <f t="shared" si="14"/>
        <v>1</v>
      </c>
      <c r="AB40" s="327" t="b">
        <f t="shared" si="15"/>
        <v>1</v>
      </c>
      <c r="AC40" s="327" t="b">
        <f t="shared" si="16"/>
        <v>1</v>
      </c>
      <c r="AD40" s="327" t="b">
        <f t="shared" si="17"/>
        <v>1</v>
      </c>
      <c r="AE40" s="327" t="b">
        <f t="shared" si="18"/>
        <v>1</v>
      </c>
      <c r="AF40" s="327" t="b">
        <f t="shared" si="19"/>
        <v>1</v>
      </c>
      <c r="AG40" s="327" t="b">
        <f t="shared" si="20"/>
        <v>1</v>
      </c>
      <c r="AH40" s="327" t="b">
        <f t="shared" si="21"/>
        <v>1</v>
      </c>
    </row>
    <row r="41" spans="1:34" s="31" customFormat="1" ht="15.75" x14ac:dyDescent="0.25">
      <c r="A41" s="3"/>
      <c r="B41" s="78">
        <v>22</v>
      </c>
      <c r="C41" s="314"/>
      <c r="D41" s="315"/>
      <c r="E41" s="78">
        <v>22</v>
      </c>
      <c r="F41" s="314"/>
      <c r="G41" s="315"/>
      <c r="H41" s="78">
        <v>22</v>
      </c>
      <c r="I41" s="314"/>
      <c r="J41" s="315"/>
      <c r="K41" s="78">
        <v>22</v>
      </c>
      <c r="L41" s="314"/>
      <c r="M41" s="78">
        <v>22</v>
      </c>
      <c r="N41" s="314"/>
      <c r="O41" s="78">
        <v>22</v>
      </c>
      <c r="P41" s="314"/>
      <c r="Q41" s="78"/>
      <c r="R41" s="279"/>
      <c r="T41" s="327" t="b">
        <f t="shared" si="7"/>
        <v>1</v>
      </c>
      <c r="U41" s="327" t="b">
        <f t="shared" si="8"/>
        <v>1</v>
      </c>
      <c r="V41" s="327" t="b">
        <f t="shared" si="9"/>
        <v>1</v>
      </c>
      <c r="W41" s="327" t="b">
        <f t="shared" si="10"/>
        <v>1</v>
      </c>
      <c r="X41" s="327" t="b">
        <f t="shared" si="11"/>
        <v>1</v>
      </c>
      <c r="Y41" s="327" t="b">
        <f t="shared" si="12"/>
        <v>1</v>
      </c>
      <c r="Z41" s="327" t="b">
        <f t="shared" si="13"/>
        <v>1</v>
      </c>
      <c r="AA41" s="327" t="b">
        <f t="shared" si="14"/>
        <v>1</v>
      </c>
      <c r="AB41" s="327" t="b">
        <f t="shared" si="15"/>
        <v>1</v>
      </c>
      <c r="AC41" s="327" t="b">
        <f t="shared" si="16"/>
        <v>1</v>
      </c>
      <c r="AD41" s="327" t="b">
        <f t="shared" si="17"/>
        <v>1</v>
      </c>
      <c r="AE41" s="327" t="b">
        <f t="shared" si="18"/>
        <v>1</v>
      </c>
      <c r="AF41" s="327" t="b">
        <f t="shared" si="19"/>
        <v>1</v>
      </c>
      <c r="AG41" s="327" t="b">
        <f t="shared" si="20"/>
        <v>1</v>
      </c>
      <c r="AH41" s="327" t="b">
        <f t="shared" si="21"/>
        <v>1</v>
      </c>
    </row>
    <row r="42" spans="1:34" s="31" customFormat="1" ht="15.75" x14ac:dyDescent="0.25">
      <c r="A42" s="3"/>
      <c r="B42" s="78">
        <v>23</v>
      </c>
      <c r="C42" s="314"/>
      <c r="D42" s="315"/>
      <c r="E42" s="78">
        <v>23</v>
      </c>
      <c r="F42" s="314"/>
      <c r="G42" s="315"/>
      <c r="H42" s="78">
        <v>23</v>
      </c>
      <c r="I42" s="314"/>
      <c r="J42" s="315"/>
      <c r="K42" s="78">
        <v>23</v>
      </c>
      <c r="L42" s="314"/>
      <c r="M42" s="78">
        <v>23</v>
      </c>
      <c r="N42" s="314"/>
      <c r="O42" s="78">
        <v>23</v>
      </c>
      <c r="P42" s="314"/>
      <c r="Q42" s="78"/>
      <c r="R42" s="279"/>
      <c r="T42" s="327" t="b">
        <f t="shared" si="7"/>
        <v>1</v>
      </c>
      <c r="U42" s="327" t="b">
        <f t="shared" si="8"/>
        <v>1</v>
      </c>
      <c r="V42" s="327" t="b">
        <f t="shared" si="9"/>
        <v>1</v>
      </c>
      <c r="W42" s="327" t="b">
        <f t="shared" si="10"/>
        <v>1</v>
      </c>
      <c r="X42" s="327" t="b">
        <f t="shared" si="11"/>
        <v>1</v>
      </c>
      <c r="Y42" s="327" t="b">
        <f t="shared" si="12"/>
        <v>1</v>
      </c>
      <c r="Z42" s="327" t="b">
        <f t="shared" si="13"/>
        <v>1</v>
      </c>
      <c r="AA42" s="327" t="b">
        <f t="shared" si="14"/>
        <v>1</v>
      </c>
      <c r="AB42" s="327" t="b">
        <f t="shared" si="15"/>
        <v>1</v>
      </c>
      <c r="AC42" s="327" t="b">
        <f t="shared" si="16"/>
        <v>1</v>
      </c>
      <c r="AD42" s="327" t="b">
        <f t="shared" si="17"/>
        <v>1</v>
      </c>
      <c r="AE42" s="327" t="b">
        <f t="shared" si="18"/>
        <v>1</v>
      </c>
      <c r="AF42" s="327" t="b">
        <f t="shared" si="19"/>
        <v>1</v>
      </c>
      <c r="AG42" s="327" t="b">
        <f t="shared" si="20"/>
        <v>1</v>
      </c>
      <c r="AH42" s="327" t="b">
        <f t="shared" si="21"/>
        <v>1</v>
      </c>
    </row>
    <row r="43" spans="1:34" s="31" customFormat="1" ht="15.75" x14ac:dyDescent="0.25">
      <c r="A43" s="3"/>
      <c r="B43" s="78">
        <v>24</v>
      </c>
      <c r="C43" s="314"/>
      <c r="D43" s="315"/>
      <c r="E43" s="78">
        <v>24</v>
      </c>
      <c r="F43" s="314"/>
      <c r="G43" s="315"/>
      <c r="H43" s="78">
        <v>24</v>
      </c>
      <c r="I43" s="314"/>
      <c r="J43" s="315"/>
      <c r="K43" s="78">
        <v>24</v>
      </c>
      <c r="L43" s="314"/>
      <c r="M43" s="78">
        <v>24</v>
      </c>
      <c r="N43" s="314"/>
      <c r="O43" s="78">
        <v>24</v>
      </c>
      <c r="P43" s="314"/>
      <c r="Q43" s="78"/>
      <c r="R43" s="279"/>
      <c r="T43" s="327" t="b">
        <f t="shared" si="7"/>
        <v>1</v>
      </c>
      <c r="U43" s="327" t="b">
        <f t="shared" si="8"/>
        <v>1</v>
      </c>
      <c r="V43" s="327" t="b">
        <f t="shared" si="9"/>
        <v>1</v>
      </c>
      <c r="W43" s="327" t="b">
        <f t="shared" si="10"/>
        <v>1</v>
      </c>
      <c r="X43" s="327" t="b">
        <f t="shared" si="11"/>
        <v>1</v>
      </c>
      <c r="Y43" s="327" t="b">
        <f t="shared" si="12"/>
        <v>1</v>
      </c>
      <c r="Z43" s="327" t="b">
        <f t="shared" si="13"/>
        <v>1</v>
      </c>
      <c r="AA43" s="327" t="b">
        <f t="shared" si="14"/>
        <v>1</v>
      </c>
      <c r="AB43" s="327" t="b">
        <f t="shared" si="15"/>
        <v>1</v>
      </c>
      <c r="AC43" s="327" t="b">
        <f t="shared" si="16"/>
        <v>1</v>
      </c>
      <c r="AD43" s="327" t="b">
        <f t="shared" si="17"/>
        <v>1</v>
      </c>
      <c r="AE43" s="327" t="b">
        <f t="shared" si="18"/>
        <v>1</v>
      </c>
      <c r="AF43" s="327" t="b">
        <f t="shared" si="19"/>
        <v>1</v>
      </c>
      <c r="AG43" s="327" t="b">
        <f t="shared" si="20"/>
        <v>1</v>
      </c>
      <c r="AH43" s="327" t="b">
        <f t="shared" si="21"/>
        <v>1</v>
      </c>
    </row>
    <row r="44" spans="1:34" s="31" customFormat="1" ht="15.75" x14ac:dyDescent="0.25">
      <c r="A44" s="3"/>
      <c r="B44" s="78">
        <v>25</v>
      </c>
      <c r="C44" s="314"/>
      <c r="D44" s="315"/>
      <c r="E44" s="78">
        <v>25</v>
      </c>
      <c r="F44" s="314"/>
      <c r="G44" s="315"/>
      <c r="H44" s="78">
        <v>25</v>
      </c>
      <c r="I44" s="314"/>
      <c r="J44" s="315"/>
      <c r="K44" s="78">
        <v>25</v>
      </c>
      <c r="L44" s="314"/>
      <c r="M44" s="78">
        <v>25</v>
      </c>
      <c r="N44" s="314"/>
      <c r="O44" s="78">
        <v>25</v>
      </c>
      <c r="P44" s="314"/>
      <c r="Q44" s="78"/>
      <c r="R44" s="279"/>
      <c r="T44" s="327" t="b">
        <f t="shared" si="7"/>
        <v>1</v>
      </c>
      <c r="U44" s="327" t="b">
        <f t="shared" si="8"/>
        <v>1</v>
      </c>
      <c r="V44" s="327" t="b">
        <f t="shared" si="9"/>
        <v>1</v>
      </c>
      <c r="W44" s="327" t="b">
        <f t="shared" si="10"/>
        <v>1</v>
      </c>
      <c r="X44" s="327" t="b">
        <f t="shared" si="11"/>
        <v>1</v>
      </c>
      <c r="Y44" s="327" t="b">
        <f t="shared" si="12"/>
        <v>1</v>
      </c>
      <c r="Z44" s="327" t="b">
        <f t="shared" si="13"/>
        <v>1</v>
      </c>
      <c r="AA44" s="327" t="b">
        <f t="shared" si="14"/>
        <v>1</v>
      </c>
      <c r="AB44" s="327" t="b">
        <f t="shared" si="15"/>
        <v>1</v>
      </c>
      <c r="AC44" s="327" t="b">
        <f t="shared" si="16"/>
        <v>1</v>
      </c>
      <c r="AD44" s="327" t="b">
        <f t="shared" si="17"/>
        <v>1</v>
      </c>
      <c r="AE44" s="327" t="b">
        <f t="shared" si="18"/>
        <v>1</v>
      </c>
      <c r="AF44" s="327" t="b">
        <f t="shared" si="19"/>
        <v>1</v>
      </c>
      <c r="AG44" s="327" t="b">
        <f t="shared" si="20"/>
        <v>1</v>
      </c>
      <c r="AH44" s="327" t="b">
        <f t="shared" si="21"/>
        <v>1</v>
      </c>
    </row>
    <row r="45" spans="1:34" s="31" customFormat="1" ht="15.75" x14ac:dyDescent="0.25">
      <c r="A45" s="3"/>
      <c r="B45" s="78">
        <v>26</v>
      </c>
      <c r="C45" s="314"/>
      <c r="D45" s="315"/>
      <c r="E45" s="78">
        <v>26</v>
      </c>
      <c r="F45" s="314"/>
      <c r="G45" s="315"/>
      <c r="H45" s="78">
        <v>26</v>
      </c>
      <c r="I45" s="314"/>
      <c r="J45" s="315"/>
      <c r="K45" s="78">
        <v>26</v>
      </c>
      <c r="L45" s="314"/>
      <c r="M45" s="78">
        <v>26</v>
      </c>
      <c r="N45" s="314"/>
      <c r="O45" s="78">
        <v>26</v>
      </c>
      <c r="P45" s="314"/>
      <c r="Q45" s="78"/>
      <c r="R45" s="279"/>
      <c r="T45" s="327" t="b">
        <f t="shared" si="7"/>
        <v>1</v>
      </c>
      <c r="U45" s="327" t="b">
        <f t="shared" si="8"/>
        <v>1</v>
      </c>
      <c r="V45" s="327" t="b">
        <f t="shared" si="9"/>
        <v>1</v>
      </c>
      <c r="W45" s="327" t="b">
        <f t="shared" si="10"/>
        <v>1</v>
      </c>
      <c r="X45" s="327" t="b">
        <f t="shared" si="11"/>
        <v>1</v>
      </c>
      <c r="Y45" s="327" t="b">
        <f t="shared" si="12"/>
        <v>1</v>
      </c>
      <c r="Z45" s="327" t="b">
        <f t="shared" si="13"/>
        <v>1</v>
      </c>
      <c r="AA45" s="327" t="b">
        <f t="shared" si="14"/>
        <v>1</v>
      </c>
      <c r="AB45" s="327" t="b">
        <f t="shared" si="15"/>
        <v>1</v>
      </c>
      <c r="AC45" s="327" t="b">
        <f t="shared" si="16"/>
        <v>1</v>
      </c>
      <c r="AD45" s="327" t="b">
        <f t="shared" si="17"/>
        <v>1</v>
      </c>
      <c r="AE45" s="327" t="b">
        <f t="shared" si="18"/>
        <v>1</v>
      </c>
      <c r="AF45" s="327" t="b">
        <f t="shared" si="19"/>
        <v>1</v>
      </c>
      <c r="AG45" s="327" t="b">
        <f t="shared" si="20"/>
        <v>1</v>
      </c>
      <c r="AH45" s="327" t="b">
        <f t="shared" si="21"/>
        <v>1</v>
      </c>
    </row>
    <row r="46" spans="1:34" s="31" customFormat="1" ht="15.75" x14ac:dyDescent="0.25">
      <c r="A46" s="3"/>
      <c r="B46" s="78">
        <v>27</v>
      </c>
      <c r="C46" s="314"/>
      <c r="D46" s="315"/>
      <c r="E46" s="78">
        <v>27</v>
      </c>
      <c r="F46" s="314"/>
      <c r="G46" s="315"/>
      <c r="H46" s="78">
        <v>27</v>
      </c>
      <c r="I46" s="314"/>
      <c r="J46" s="315"/>
      <c r="K46" s="78">
        <v>27</v>
      </c>
      <c r="L46" s="314"/>
      <c r="M46" s="78">
        <v>27</v>
      </c>
      <c r="N46" s="314"/>
      <c r="O46" s="78">
        <v>27</v>
      </c>
      <c r="P46" s="314"/>
      <c r="Q46" s="78"/>
      <c r="R46" s="279"/>
      <c r="T46" s="327" t="b">
        <f t="shared" si="7"/>
        <v>1</v>
      </c>
      <c r="U46" s="327" t="b">
        <f t="shared" si="8"/>
        <v>1</v>
      </c>
      <c r="V46" s="327" t="b">
        <f t="shared" si="9"/>
        <v>1</v>
      </c>
      <c r="W46" s="327" t="b">
        <f t="shared" si="10"/>
        <v>1</v>
      </c>
      <c r="X46" s="327" t="b">
        <f t="shared" si="11"/>
        <v>1</v>
      </c>
      <c r="Y46" s="327" t="b">
        <f t="shared" si="12"/>
        <v>1</v>
      </c>
      <c r="Z46" s="327" t="b">
        <f t="shared" si="13"/>
        <v>1</v>
      </c>
      <c r="AA46" s="327" t="b">
        <f t="shared" si="14"/>
        <v>1</v>
      </c>
      <c r="AB46" s="327" t="b">
        <f t="shared" si="15"/>
        <v>1</v>
      </c>
      <c r="AC46" s="327" t="b">
        <f t="shared" si="16"/>
        <v>1</v>
      </c>
      <c r="AD46" s="327" t="b">
        <f t="shared" si="17"/>
        <v>1</v>
      </c>
      <c r="AE46" s="327" t="b">
        <f t="shared" si="18"/>
        <v>1</v>
      </c>
      <c r="AF46" s="327" t="b">
        <f t="shared" si="19"/>
        <v>1</v>
      </c>
      <c r="AG46" s="327" t="b">
        <f t="shared" si="20"/>
        <v>1</v>
      </c>
      <c r="AH46" s="327" t="b">
        <f t="shared" si="21"/>
        <v>1</v>
      </c>
    </row>
    <row r="47" spans="1:34" s="31" customFormat="1" ht="15.75" x14ac:dyDescent="0.25">
      <c r="A47" s="3"/>
      <c r="B47" s="78">
        <v>28</v>
      </c>
      <c r="C47" s="314"/>
      <c r="D47" s="315"/>
      <c r="E47" s="78">
        <v>28</v>
      </c>
      <c r="F47" s="314"/>
      <c r="G47" s="315"/>
      <c r="H47" s="78">
        <v>28</v>
      </c>
      <c r="I47" s="314"/>
      <c r="J47" s="315"/>
      <c r="K47" s="78">
        <v>28</v>
      </c>
      <c r="L47" s="314"/>
      <c r="M47" s="78">
        <v>28</v>
      </c>
      <c r="N47" s="314"/>
      <c r="O47" s="78">
        <v>28</v>
      </c>
      <c r="P47" s="314"/>
      <c r="Q47" s="78"/>
      <c r="R47" s="279"/>
      <c r="T47" s="327" t="b">
        <f t="shared" si="7"/>
        <v>1</v>
      </c>
      <c r="U47" s="327" t="b">
        <f t="shared" si="8"/>
        <v>1</v>
      </c>
      <c r="V47" s="327" t="b">
        <f t="shared" si="9"/>
        <v>1</v>
      </c>
      <c r="W47" s="327" t="b">
        <f t="shared" si="10"/>
        <v>1</v>
      </c>
      <c r="X47" s="327" t="b">
        <f t="shared" si="11"/>
        <v>1</v>
      </c>
      <c r="Y47" s="327" t="b">
        <f t="shared" si="12"/>
        <v>1</v>
      </c>
      <c r="Z47" s="327" t="b">
        <f t="shared" si="13"/>
        <v>1</v>
      </c>
      <c r="AA47" s="327" t="b">
        <f t="shared" si="14"/>
        <v>1</v>
      </c>
      <c r="AB47" s="327" t="b">
        <f t="shared" si="15"/>
        <v>1</v>
      </c>
      <c r="AC47" s="327" t="b">
        <f t="shared" si="16"/>
        <v>1</v>
      </c>
      <c r="AD47" s="327" t="b">
        <f t="shared" si="17"/>
        <v>1</v>
      </c>
      <c r="AE47" s="327" t="b">
        <f t="shared" si="18"/>
        <v>1</v>
      </c>
      <c r="AF47" s="327" t="b">
        <f t="shared" si="19"/>
        <v>1</v>
      </c>
      <c r="AG47" s="327" t="b">
        <f t="shared" si="20"/>
        <v>1</v>
      </c>
      <c r="AH47" s="327" t="b">
        <f t="shared" si="21"/>
        <v>1</v>
      </c>
    </row>
    <row r="48" spans="1:34" s="31" customFormat="1" ht="15.75" x14ac:dyDescent="0.25">
      <c r="A48" s="3"/>
      <c r="B48" s="78">
        <v>29</v>
      </c>
      <c r="C48" s="314"/>
      <c r="D48" s="315"/>
      <c r="E48" s="78">
        <v>29</v>
      </c>
      <c r="F48" s="314"/>
      <c r="G48" s="315"/>
      <c r="H48" s="78">
        <v>29</v>
      </c>
      <c r="I48" s="314"/>
      <c r="J48" s="315"/>
      <c r="K48" s="78">
        <v>29</v>
      </c>
      <c r="L48" s="314"/>
      <c r="M48" s="78">
        <v>29</v>
      </c>
      <c r="N48" s="314"/>
      <c r="O48" s="78">
        <v>29</v>
      </c>
      <c r="P48" s="314"/>
      <c r="Q48" s="78"/>
      <c r="R48" s="279"/>
      <c r="T48" s="327" t="b">
        <f t="shared" si="7"/>
        <v>1</v>
      </c>
      <c r="U48" s="327" t="b">
        <f t="shared" si="8"/>
        <v>1</v>
      </c>
      <c r="V48" s="327" t="b">
        <f t="shared" si="9"/>
        <v>1</v>
      </c>
      <c r="W48" s="327" t="b">
        <f t="shared" si="10"/>
        <v>1</v>
      </c>
      <c r="X48" s="327" t="b">
        <f t="shared" si="11"/>
        <v>1</v>
      </c>
      <c r="Y48" s="327" t="b">
        <f t="shared" si="12"/>
        <v>1</v>
      </c>
      <c r="Z48" s="327" t="b">
        <f t="shared" si="13"/>
        <v>1</v>
      </c>
      <c r="AA48" s="327" t="b">
        <f t="shared" si="14"/>
        <v>1</v>
      </c>
      <c r="AB48" s="327" t="b">
        <f t="shared" si="15"/>
        <v>1</v>
      </c>
      <c r="AC48" s="327" t="b">
        <f t="shared" si="16"/>
        <v>1</v>
      </c>
      <c r="AD48" s="327" t="b">
        <f t="shared" si="17"/>
        <v>1</v>
      </c>
      <c r="AE48" s="327" t="b">
        <f t="shared" si="18"/>
        <v>1</v>
      </c>
      <c r="AF48" s="327" t="b">
        <f t="shared" si="19"/>
        <v>1</v>
      </c>
      <c r="AG48" s="327" t="b">
        <f t="shared" si="20"/>
        <v>1</v>
      </c>
      <c r="AH48" s="327" t="b">
        <f t="shared" si="21"/>
        <v>1</v>
      </c>
    </row>
    <row r="49" spans="1:34" s="31" customFormat="1" ht="15.75" x14ac:dyDescent="0.25">
      <c r="A49" s="3"/>
      <c r="B49" s="78">
        <v>30</v>
      </c>
      <c r="C49" s="314"/>
      <c r="D49" s="315"/>
      <c r="E49" s="78">
        <v>30</v>
      </c>
      <c r="F49" s="314"/>
      <c r="G49" s="315"/>
      <c r="H49" s="78">
        <v>30</v>
      </c>
      <c r="I49" s="314"/>
      <c r="J49" s="315"/>
      <c r="K49" s="78">
        <v>30</v>
      </c>
      <c r="L49" s="314"/>
      <c r="M49" s="78">
        <v>30</v>
      </c>
      <c r="N49" s="314"/>
      <c r="O49" s="78">
        <v>30</v>
      </c>
      <c r="P49" s="314"/>
      <c r="Q49" s="78"/>
      <c r="R49" s="279"/>
      <c r="T49" s="327" t="b">
        <f t="shared" si="7"/>
        <v>1</v>
      </c>
      <c r="U49" s="327" t="b">
        <f t="shared" si="8"/>
        <v>1</v>
      </c>
      <c r="V49" s="327" t="b">
        <f t="shared" si="9"/>
        <v>1</v>
      </c>
      <c r="W49" s="327" t="b">
        <f t="shared" si="10"/>
        <v>1</v>
      </c>
      <c r="X49" s="327" t="b">
        <f t="shared" si="11"/>
        <v>1</v>
      </c>
      <c r="Y49" s="327" t="b">
        <f t="shared" si="12"/>
        <v>1</v>
      </c>
      <c r="Z49" s="327" t="b">
        <f t="shared" si="13"/>
        <v>1</v>
      </c>
      <c r="AA49" s="327" t="b">
        <f t="shared" si="14"/>
        <v>1</v>
      </c>
      <c r="AB49" s="327" t="b">
        <f t="shared" si="15"/>
        <v>1</v>
      </c>
      <c r="AC49" s="327" t="b">
        <f t="shared" si="16"/>
        <v>1</v>
      </c>
      <c r="AD49" s="327" t="b">
        <f t="shared" si="17"/>
        <v>1</v>
      </c>
      <c r="AE49" s="327" t="b">
        <f t="shared" si="18"/>
        <v>1</v>
      </c>
      <c r="AF49" s="327" t="b">
        <f t="shared" si="19"/>
        <v>1</v>
      </c>
      <c r="AG49" s="327" t="b">
        <f t="shared" si="20"/>
        <v>1</v>
      </c>
      <c r="AH49" s="327" t="b">
        <f t="shared" si="21"/>
        <v>1</v>
      </c>
    </row>
    <row r="50" spans="1:34" s="31" customFormat="1" ht="15.75" x14ac:dyDescent="0.25">
      <c r="A50" s="3"/>
      <c r="B50" s="78">
        <v>31</v>
      </c>
      <c r="C50" s="314"/>
      <c r="D50" s="315"/>
      <c r="E50" s="78">
        <v>31</v>
      </c>
      <c r="F50" s="314"/>
      <c r="G50" s="315"/>
      <c r="H50" s="78">
        <v>31</v>
      </c>
      <c r="I50" s="314"/>
      <c r="J50" s="315"/>
      <c r="K50" s="78">
        <v>31</v>
      </c>
      <c r="L50" s="314"/>
      <c r="M50" s="78">
        <v>31</v>
      </c>
      <c r="N50" s="314"/>
      <c r="O50" s="78">
        <v>31</v>
      </c>
      <c r="P50" s="314"/>
      <c r="Q50" s="78"/>
      <c r="R50" s="279"/>
      <c r="T50" s="327" t="b">
        <f t="shared" si="7"/>
        <v>1</v>
      </c>
      <c r="U50" s="327" t="b">
        <f t="shared" si="8"/>
        <v>1</v>
      </c>
      <c r="V50" s="327" t="b">
        <f t="shared" si="9"/>
        <v>1</v>
      </c>
      <c r="W50" s="327" t="b">
        <f t="shared" si="10"/>
        <v>1</v>
      </c>
      <c r="X50" s="327" t="b">
        <f t="shared" si="11"/>
        <v>1</v>
      </c>
      <c r="Y50" s="327" t="b">
        <f t="shared" si="12"/>
        <v>1</v>
      </c>
      <c r="Z50" s="327" t="b">
        <f t="shared" si="13"/>
        <v>1</v>
      </c>
      <c r="AA50" s="327" t="b">
        <f t="shared" si="14"/>
        <v>1</v>
      </c>
      <c r="AB50" s="327" t="b">
        <f t="shared" si="15"/>
        <v>1</v>
      </c>
      <c r="AC50" s="327" t="b">
        <f t="shared" si="16"/>
        <v>1</v>
      </c>
      <c r="AD50" s="327" t="b">
        <f t="shared" si="17"/>
        <v>1</v>
      </c>
      <c r="AE50" s="327" t="b">
        <f t="shared" si="18"/>
        <v>1</v>
      </c>
      <c r="AF50" s="327" t="b">
        <f t="shared" si="19"/>
        <v>1</v>
      </c>
      <c r="AG50" s="327" t="b">
        <f t="shared" si="20"/>
        <v>1</v>
      </c>
      <c r="AH50" s="327" t="b">
        <f t="shared" si="21"/>
        <v>1</v>
      </c>
    </row>
    <row r="51" spans="1:34" s="31" customFormat="1" ht="15.75" x14ac:dyDescent="0.25">
      <c r="A51" s="3"/>
      <c r="B51" s="78">
        <v>32</v>
      </c>
      <c r="C51" s="314"/>
      <c r="D51" s="315"/>
      <c r="E51" s="78">
        <v>32</v>
      </c>
      <c r="F51" s="314"/>
      <c r="G51" s="315"/>
      <c r="H51" s="78">
        <v>32</v>
      </c>
      <c r="I51" s="314"/>
      <c r="J51" s="315"/>
      <c r="K51" s="78">
        <v>32</v>
      </c>
      <c r="L51" s="314"/>
      <c r="M51" s="78">
        <v>32</v>
      </c>
      <c r="N51" s="314"/>
      <c r="O51" s="78">
        <v>32</v>
      </c>
      <c r="P51" s="314"/>
      <c r="Q51" s="78"/>
      <c r="R51" s="279"/>
      <c r="T51" s="327" t="b">
        <f t="shared" si="7"/>
        <v>1</v>
      </c>
      <c r="U51" s="327" t="b">
        <f t="shared" si="8"/>
        <v>1</v>
      </c>
      <c r="V51" s="327" t="b">
        <f t="shared" si="9"/>
        <v>1</v>
      </c>
      <c r="W51" s="327" t="b">
        <f t="shared" si="10"/>
        <v>1</v>
      </c>
      <c r="X51" s="327" t="b">
        <f t="shared" si="11"/>
        <v>1</v>
      </c>
      <c r="Y51" s="327" t="b">
        <f t="shared" si="12"/>
        <v>1</v>
      </c>
      <c r="Z51" s="327" t="b">
        <f t="shared" si="13"/>
        <v>1</v>
      </c>
      <c r="AA51" s="327" t="b">
        <f t="shared" si="14"/>
        <v>1</v>
      </c>
      <c r="AB51" s="327" t="b">
        <f t="shared" si="15"/>
        <v>1</v>
      </c>
      <c r="AC51" s="327" t="b">
        <f t="shared" si="16"/>
        <v>1</v>
      </c>
      <c r="AD51" s="327" t="b">
        <f t="shared" si="17"/>
        <v>1</v>
      </c>
      <c r="AE51" s="327" t="b">
        <f t="shared" si="18"/>
        <v>1</v>
      </c>
      <c r="AF51" s="327" t="b">
        <f t="shared" si="19"/>
        <v>1</v>
      </c>
      <c r="AG51" s="327" t="b">
        <f t="shared" si="20"/>
        <v>1</v>
      </c>
      <c r="AH51" s="327" t="b">
        <f t="shared" si="21"/>
        <v>1</v>
      </c>
    </row>
    <row r="52" spans="1:34" s="31" customFormat="1" ht="15.75" x14ac:dyDescent="0.25">
      <c r="A52" s="3"/>
      <c r="B52" s="78">
        <v>33</v>
      </c>
      <c r="C52" s="314"/>
      <c r="D52" s="315"/>
      <c r="E52" s="78">
        <v>33</v>
      </c>
      <c r="F52" s="314"/>
      <c r="G52" s="315"/>
      <c r="H52" s="78">
        <v>33</v>
      </c>
      <c r="I52" s="314"/>
      <c r="J52" s="315"/>
      <c r="K52" s="78">
        <v>33</v>
      </c>
      <c r="L52" s="314"/>
      <c r="M52" s="78">
        <v>33</v>
      </c>
      <c r="N52" s="314"/>
      <c r="O52" s="78">
        <v>33</v>
      </c>
      <c r="P52" s="314"/>
      <c r="Q52" s="78"/>
      <c r="R52" s="279"/>
      <c r="T52" s="327" t="b">
        <f t="shared" si="7"/>
        <v>1</v>
      </c>
      <c r="U52" s="327" t="b">
        <f t="shared" si="8"/>
        <v>1</v>
      </c>
      <c r="V52" s="327" t="b">
        <f t="shared" si="9"/>
        <v>1</v>
      </c>
      <c r="W52" s="327" t="b">
        <f t="shared" si="10"/>
        <v>1</v>
      </c>
      <c r="X52" s="327" t="b">
        <f t="shared" si="11"/>
        <v>1</v>
      </c>
      <c r="Y52" s="327" t="b">
        <f t="shared" si="12"/>
        <v>1</v>
      </c>
      <c r="Z52" s="327" t="b">
        <f t="shared" si="13"/>
        <v>1</v>
      </c>
      <c r="AA52" s="327" t="b">
        <f t="shared" si="14"/>
        <v>1</v>
      </c>
      <c r="AB52" s="327" t="b">
        <f t="shared" si="15"/>
        <v>1</v>
      </c>
      <c r="AC52" s="327" t="b">
        <f t="shared" si="16"/>
        <v>1</v>
      </c>
      <c r="AD52" s="327" t="b">
        <f t="shared" si="17"/>
        <v>1</v>
      </c>
      <c r="AE52" s="327" t="b">
        <f t="shared" si="18"/>
        <v>1</v>
      </c>
      <c r="AF52" s="327" t="b">
        <f t="shared" si="19"/>
        <v>1</v>
      </c>
      <c r="AG52" s="327" t="b">
        <f t="shared" si="20"/>
        <v>1</v>
      </c>
      <c r="AH52" s="327" t="b">
        <f t="shared" si="21"/>
        <v>1</v>
      </c>
    </row>
    <row r="53" spans="1:34" s="31" customFormat="1" ht="15.75" x14ac:dyDescent="0.25">
      <c r="A53" s="3"/>
      <c r="B53" s="78">
        <v>34</v>
      </c>
      <c r="C53" s="314"/>
      <c r="D53" s="315"/>
      <c r="E53" s="78">
        <v>34</v>
      </c>
      <c r="F53" s="314"/>
      <c r="G53" s="315"/>
      <c r="H53" s="78">
        <v>34</v>
      </c>
      <c r="I53" s="314"/>
      <c r="J53" s="315"/>
      <c r="K53" s="78">
        <v>34</v>
      </c>
      <c r="L53" s="314"/>
      <c r="M53" s="78">
        <v>34</v>
      </c>
      <c r="N53" s="314"/>
      <c r="O53" s="78">
        <v>34</v>
      </c>
      <c r="P53" s="314"/>
      <c r="Q53" s="78"/>
      <c r="R53" s="279"/>
      <c r="T53" s="327" t="b">
        <f t="shared" si="7"/>
        <v>1</v>
      </c>
      <c r="U53" s="327" t="b">
        <f t="shared" si="8"/>
        <v>1</v>
      </c>
      <c r="V53" s="327" t="b">
        <f t="shared" si="9"/>
        <v>1</v>
      </c>
      <c r="W53" s="327" t="b">
        <f t="shared" si="10"/>
        <v>1</v>
      </c>
      <c r="X53" s="327" t="b">
        <f t="shared" si="11"/>
        <v>1</v>
      </c>
      <c r="Y53" s="327" t="b">
        <f t="shared" si="12"/>
        <v>1</v>
      </c>
      <c r="Z53" s="327" t="b">
        <f t="shared" si="13"/>
        <v>1</v>
      </c>
      <c r="AA53" s="327" t="b">
        <f t="shared" si="14"/>
        <v>1</v>
      </c>
      <c r="AB53" s="327" t="b">
        <f t="shared" si="15"/>
        <v>1</v>
      </c>
      <c r="AC53" s="327" t="b">
        <f t="shared" si="16"/>
        <v>1</v>
      </c>
      <c r="AD53" s="327" t="b">
        <f t="shared" si="17"/>
        <v>1</v>
      </c>
      <c r="AE53" s="327" t="b">
        <f t="shared" si="18"/>
        <v>1</v>
      </c>
      <c r="AF53" s="327" t="b">
        <f t="shared" si="19"/>
        <v>1</v>
      </c>
      <c r="AG53" s="327" t="b">
        <f t="shared" si="20"/>
        <v>1</v>
      </c>
      <c r="AH53" s="327" t="b">
        <f t="shared" si="21"/>
        <v>1</v>
      </c>
    </row>
    <row r="54" spans="1:34" s="31" customFormat="1" ht="15.75" x14ac:dyDescent="0.25">
      <c r="A54" s="3"/>
      <c r="B54" s="78">
        <v>35</v>
      </c>
      <c r="C54" s="314"/>
      <c r="D54" s="315"/>
      <c r="E54" s="78">
        <v>35</v>
      </c>
      <c r="F54" s="314"/>
      <c r="G54" s="315"/>
      <c r="H54" s="78">
        <v>35</v>
      </c>
      <c r="I54" s="314"/>
      <c r="J54" s="315"/>
      <c r="K54" s="78">
        <v>35</v>
      </c>
      <c r="L54" s="314"/>
      <c r="M54" s="78">
        <v>35</v>
      </c>
      <c r="N54" s="314"/>
      <c r="O54" s="78">
        <v>35</v>
      </c>
      <c r="P54" s="314"/>
      <c r="Q54" s="78"/>
      <c r="R54" s="279"/>
      <c r="T54" s="327" t="b">
        <f t="shared" si="7"/>
        <v>1</v>
      </c>
      <c r="U54" s="327" t="b">
        <f t="shared" si="8"/>
        <v>1</v>
      </c>
      <c r="V54" s="327" t="b">
        <f t="shared" si="9"/>
        <v>1</v>
      </c>
      <c r="W54" s="327" t="b">
        <f t="shared" si="10"/>
        <v>1</v>
      </c>
      <c r="X54" s="327" t="b">
        <f t="shared" si="11"/>
        <v>1</v>
      </c>
      <c r="Y54" s="327" t="b">
        <f t="shared" si="12"/>
        <v>1</v>
      </c>
      <c r="Z54" s="327" t="b">
        <f t="shared" si="13"/>
        <v>1</v>
      </c>
      <c r="AA54" s="327" t="b">
        <f t="shared" si="14"/>
        <v>1</v>
      </c>
      <c r="AB54" s="327" t="b">
        <f t="shared" si="15"/>
        <v>1</v>
      </c>
      <c r="AC54" s="327" t="b">
        <f t="shared" si="16"/>
        <v>1</v>
      </c>
      <c r="AD54" s="327" t="b">
        <f t="shared" si="17"/>
        <v>1</v>
      </c>
      <c r="AE54" s="327" t="b">
        <f t="shared" si="18"/>
        <v>1</v>
      </c>
      <c r="AF54" s="327" t="b">
        <f t="shared" si="19"/>
        <v>1</v>
      </c>
      <c r="AG54" s="327" t="b">
        <f t="shared" si="20"/>
        <v>1</v>
      </c>
      <c r="AH54" s="327" t="b">
        <f t="shared" si="21"/>
        <v>1</v>
      </c>
    </row>
    <row r="55" spans="1:34" s="31" customFormat="1" ht="15.75" x14ac:dyDescent="0.25">
      <c r="A55" s="3"/>
      <c r="B55" s="78">
        <v>36</v>
      </c>
      <c r="C55" s="314"/>
      <c r="D55" s="315"/>
      <c r="E55" s="78">
        <v>36</v>
      </c>
      <c r="F55" s="314"/>
      <c r="G55" s="315"/>
      <c r="H55" s="78">
        <v>36</v>
      </c>
      <c r="I55" s="314"/>
      <c r="J55" s="315"/>
      <c r="K55" s="78">
        <v>36</v>
      </c>
      <c r="L55" s="314"/>
      <c r="M55" s="78">
        <v>36</v>
      </c>
      <c r="N55" s="314"/>
      <c r="O55" s="78">
        <v>36</v>
      </c>
      <c r="P55" s="314"/>
      <c r="Q55" s="78"/>
      <c r="R55" s="279"/>
      <c r="T55" s="327" t="b">
        <f t="shared" si="7"/>
        <v>1</v>
      </c>
      <c r="U55" s="327" t="b">
        <f t="shared" si="8"/>
        <v>1</v>
      </c>
      <c r="V55" s="327" t="b">
        <f t="shared" si="9"/>
        <v>1</v>
      </c>
      <c r="W55" s="327" t="b">
        <f t="shared" si="10"/>
        <v>1</v>
      </c>
      <c r="X55" s="327" t="b">
        <f t="shared" si="11"/>
        <v>1</v>
      </c>
      <c r="Y55" s="327" t="b">
        <f t="shared" si="12"/>
        <v>1</v>
      </c>
      <c r="Z55" s="327" t="b">
        <f t="shared" si="13"/>
        <v>1</v>
      </c>
      <c r="AA55" s="327" t="b">
        <f t="shared" si="14"/>
        <v>1</v>
      </c>
      <c r="AB55" s="327" t="b">
        <f t="shared" si="15"/>
        <v>1</v>
      </c>
      <c r="AC55" s="327" t="b">
        <f t="shared" si="16"/>
        <v>1</v>
      </c>
      <c r="AD55" s="327" t="b">
        <f t="shared" si="17"/>
        <v>1</v>
      </c>
      <c r="AE55" s="327" t="b">
        <f t="shared" si="18"/>
        <v>1</v>
      </c>
      <c r="AF55" s="327" t="b">
        <f t="shared" si="19"/>
        <v>1</v>
      </c>
      <c r="AG55" s="327" t="b">
        <f t="shared" si="20"/>
        <v>1</v>
      </c>
      <c r="AH55" s="327" t="b">
        <f t="shared" si="21"/>
        <v>1</v>
      </c>
    </row>
    <row r="56" spans="1:34" s="31" customFormat="1" ht="15.75" x14ac:dyDescent="0.25">
      <c r="A56" s="3"/>
      <c r="B56" s="78">
        <v>37</v>
      </c>
      <c r="C56" s="314"/>
      <c r="D56" s="315"/>
      <c r="E56" s="78">
        <v>37</v>
      </c>
      <c r="F56" s="314"/>
      <c r="G56" s="315"/>
      <c r="H56" s="78">
        <v>37</v>
      </c>
      <c r="I56" s="314"/>
      <c r="J56" s="315"/>
      <c r="K56" s="78">
        <v>37</v>
      </c>
      <c r="L56" s="314"/>
      <c r="M56" s="78">
        <v>37</v>
      </c>
      <c r="N56" s="314"/>
      <c r="O56" s="78">
        <v>37</v>
      </c>
      <c r="P56" s="314"/>
      <c r="Q56" s="78"/>
      <c r="R56" s="279"/>
      <c r="T56" s="327" t="b">
        <f t="shared" si="7"/>
        <v>1</v>
      </c>
      <c r="U56" s="327" t="b">
        <f t="shared" si="8"/>
        <v>1</v>
      </c>
      <c r="V56" s="327" t="b">
        <f t="shared" si="9"/>
        <v>1</v>
      </c>
      <c r="W56" s="327" t="b">
        <f t="shared" si="10"/>
        <v>1</v>
      </c>
      <c r="X56" s="327" t="b">
        <f t="shared" si="11"/>
        <v>1</v>
      </c>
      <c r="Y56" s="327" t="b">
        <f t="shared" si="12"/>
        <v>1</v>
      </c>
      <c r="Z56" s="327" t="b">
        <f t="shared" si="13"/>
        <v>1</v>
      </c>
      <c r="AA56" s="327" t="b">
        <f t="shared" si="14"/>
        <v>1</v>
      </c>
      <c r="AB56" s="327" t="b">
        <f t="shared" si="15"/>
        <v>1</v>
      </c>
      <c r="AC56" s="327" t="b">
        <f t="shared" si="16"/>
        <v>1</v>
      </c>
      <c r="AD56" s="327" t="b">
        <f t="shared" si="17"/>
        <v>1</v>
      </c>
      <c r="AE56" s="327" t="b">
        <f t="shared" si="18"/>
        <v>1</v>
      </c>
      <c r="AF56" s="327" t="b">
        <f t="shared" si="19"/>
        <v>1</v>
      </c>
      <c r="AG56" s="327" t="b">
        <f t="shared" si="20"/>
        <v>1</v>
      </c>
      <c r="AH56" s="327" t="b">
        <f t="shared" si="21"/>
        <v>1</v>
      </c>
    </row>
    <row r="57" spans="1:34" s="31" customFormat="1" ht="15.75" x14ac:dyDescent="0.25">
      <c r="A57" s="3"/>
      <c r="B57" s="78">
        <v>38</v>
      </c>
      <c r="C57" s="314"/>
      <c r="D57" s="315"/>
      <c r="E57" s="78">
        <v>38</v>
      </c>
      <c r="F57" s="314"/>
      <c r="G57" s="315"/>
      <c r="H57" s="78">
        <v>38</v>
      </c>
      <c r="I57" s="314"/>
      <c r="J57" s="315"/>
      <c r="K57" s="78">
        <v>38</v>
      </c>
      <c r="L57" s="314"/>
      <c r="M57" s="78">
        <v>38</v>
      </c>
      <c r="N57" s="314"/>
      <c r="O57" s="78">
        <v>38</v>
      </c>
      <c r="P57" s="314"/>
      <c r="Q57" s="78"/>
      <c r="R57" s="279"/>
      <c r="T57" s="327" t="b">
        <f t="shared" si="7"/>
        <v>1</v>
      </c>
      <c r="U57" s="327" t="b">
        <f t="shared" si="8"/>
        <v>1</v>
      </c>
      <c r="V57" s="327" t="b">
        <f t="shared" si="9"/>
        <v>1</v>
      </c>
      <c r="W57" s="327" t="b">
        <f t="shared" si="10"/>
        <v>1</v>
      </c>
      <c r="X57" s="327" t="b">
        <f t="shared" si="11"/>
        <v>1</v>
      </c>
      <c r="Y57" s="327" t="b">
        <f t="shared" si="12"/>
        <v>1</v>
      </c>
      <c r="Z57" s="327" t="b">
        <f t="shared" si="13"/>
        <v>1</v>
      </c>
      <c r="AA57" s="327" t="b">
        <f t="shared" si="14"/>
        <v>1</v>
      </c>
      <c r="AB57" s="327" t="b">
        <f t="shared" si="15"/>
        <v>1</v>
      </c>
      <c r="AC57" s="327" t="b">
        <f t="shared" si="16"/>
        <v>1</v>
      </c>
      <c r="AD57" s="327" t="b">
        <f t="shared" si="17"/>
        <v>1</v>
      </c>
      <c r="AE57" s="327" t="b">
        <f t="shared" si="18"/>
        <v>1</v>
      </c>
      <c r="AF57" s="327" t="b">
        <f t="shared" si="19"/>
        <v>1</v>
      </c>
      <c r="AG57" s="327" t="b">
        <f t="shared" si="20"/>
        <v>1</v>
      </c>
      <c r="AH57" s="327" t="b">
        <f t="shared" si="21"/>
        <v>1</v>
      </c>
    </row>
    <row r="58" spans="1:34" s="31" customFormat="1" ht="15.75" x14ac:dyDescent="0.25">
      <c r="A58" s="3"/>
      <c r="B58" s="78">
        <v>39</v>
      </c>
      <c r="C58" s="314"/>
      <c r="D58" s="315"/>
      <c r="E58" s="78">
        <v>39</v>
      </c>
      <c r="F58" s="314"/>
      <c r="G58" s="315"/>
      <c r="H58" s="78">
        <v>39</v>
      </c>
      <c r="I58" s="314"/>
      <c r="J58" s="315"/>
      <c r="K58" s="78">
        <v>39</v>
      </c>
      <c r="L58" s="314"/>
      <c r="M58" s="78">
        <v>39</v>
      </c>
      <c r="N58" s="314"/>
      <c r="O58" s="78">
        <v>39</v>
      </c>
      <c r="P58" s="314"/>
      <c r="Q58" s="78"/>
      <c r="R58" s="279"/>
      <c r="T58" s="327" t="b">
        <f t="shared" si="7"/>
        <v>1</v>
      </c>
      <c r="U58" s="327" t="b">
        <f t="shared" si="8"/>
        <v>1</v>
      </c>
      <c r="V58" s="327" t="b">
        <f t="shared" si="9"/>
        <v>1</v>
      </c>
      <c r="W58" s="327" t="b">
        <f t="shared" si="10"/>
        <v>1</v>
      </c>
      <c r="X58" s="327" t="b">
        <f t="shared" si="11"/>
        <v>1</v>
      </c>
      <c r="Y58" s="327" t="b">
        <f t="shared" si="12"/>
        <v>1</v>
      </c>
      <c r="Z58" s="327" t="b">
        <f t="shared" si="13"/>
        <v>1</v>
      </c>
      <c r="AA58" s="327" t="b">
        <f t="shared" si="14"/>
        <v>1</v>
      </c>
      <c r="AB58" s="327" t="b">
        <f t="shared" si="15"/>
        <v>1</v>
      </c>
      <c r="AC58" s="327" t="b">
        <f t="shared" si="16"/>
        <v>1</v>
      </c>
      <c r="AD58" s="327" t="b">
        <f t="shared" si="17"/>
        <v>1</v>
      </c>
      <c r="AE58" s="327" t="b">
        <f t="shared" si="18"/>
        <v>1</v>
      </c>
      <c r="AF58" s="327" t="b">
        <f t="shared" si="19"/>
        <v>1</v>
      </c>
      <c r="AG58" s="327" t="b">
        <f t="shared" si="20"/>
        <v>1</v>
      </c>
      <c r="AH58" s="327" t="b">
        <f t="shared" si="21"/>
        <v>1</v>
      </c>
    </row>
    <row r="59" spans="1:34" s="31" customFormat="1" ht="15.75" x14ac:dyDescent="0.25">
      <c r="A59" s="3"/>
      <c r="B59" s="78">
        <v>40</v>
      </c>
      <c r="C59" s="314"/>
      <c r="D59" s="315"/>
      <c r="E59" s="78">
        <v>40</v>
      </c>
      <c r="F59" s="314"/>
      <c r="G59" s="315"/>
      <c r="H59" s="78">
        <v>40</v>
      </c>
      <c r="I59" s="314"/>
      <c r="J59" s="315"/>
      <c r="K59" s="78">
        <v>40</v>
      </c>
      <c r="L59" s="314"/>
      <c r="M59" s="78">
        <v>40</v>
      </c>
      <c r="N59" s="314"/>
      <c r="O59" s="78">
        <v>40</v>
      </c>
      <c r="P59" s="314"/>
      <c r="Q59" s="78"/>
      <c r="R59" s="279"/>
      <c r="T59" s="327" t="b">
        <f t="shared" si="7"/>
        <v>1</v>
      </c>
      <c r="U59" s="327" t="b">
        <f t="shared" si="8"/>
        <v>1</v>
      </c>
      <c r="V59" s="327" t="b">
        <f t="shared" si="9"/>
        <v>1</v>
      </c>
      <c r="W59" s="327" t="b">
        <f t="shared" si="10"/>
        <v>1</v>
      </c>
      <c r="X59" s="327" t="b">
        <f t="shared" si="11"/>
        <v>1</v>
      </c>
      <c r="Y59" s="327" t="b">
        <f t="shared" si="12"/>
        <v>1</v>
      </c>
      <c r="Z59" s="327" t="b">
        <f t="shared" si="13"/>
        <v>1</v>
      </c>
      <c r="AA59" s="327" t="b">
        <f t="shared" si="14"/>
        <v>1</v>
      </c>
      <c r="AB59" s="327" t="b">
        <f t="shared" si="15"/>
        <v>1</v>
      </c>
      <c r="AC59" s="327" t="b">
        <f t="shared" si="16"/>
        <v>1</v>
      </c>
      <c r="AD59" s="327" t="b">
        <f t="shared" si="17"/>
        <v>1</v>
      </c>
      <c r="AE59" s="327" t="b">
        <f t="shared" si="18"/>
        <v>1</v>
      </c>
      <c r="AF59" s="327" t="b">
        <f t="shared" si="19"/>
        <v>1</v>
      </c>
      <c r="AG59" s="327" t="b">
        <f t="shared" si="20"/>
        <v>1</v>
      </c>
      <c r="AH59" s="327" t="b">
        <f t="shared" si="21"/>
        <v>1</v>
      </c>
    </row>
    <row r="60" spans="1:34" s="31" customFormat="1" ht="15.75" x14ac:dyDescent="0.25">
      <c r="A60" s="3"/>
      <c r="B60" s="78">
        <v>41</v>
      </c>
      <c r="C60" s="314"/>
      <c r="D60" s="315"/>
      <c r="E60" s="78">
        <v>41</v>
      </c>
      <c r="F60" s="314"/>
      <c r="G60" s="315"/>
      <c r="H60" s="78">
        <v>41</v>
      </c>
      <c r="I60" s="314"/>
      <c r="J60" s="315"/>
      <c r="K60" s="78">
        <v>41</v>
      </c>
      <c r="L60" s="314"/>
      <c r="M60" s="78">
        <v>41</v>
      </c>
      <c r="N60" s="314"/>
      <c r="O60" s="78">
        <v>41</v>
      </c>
      <c r="P60" s="314"/>
      <c r="Q60" s="78"/>
      <c r="R60" s="279"/>
      <c r="T60" s="327" t="b">
        <f t="shared" si="7"/>
        <v>1</v>
      </c>
      <c r="U60" s="327" t="b">
        <f t="shared" si="8"/>
        <v>1</v>
      </c>
      <c r="V60" s="327" t="b">
        <f t="shared" si="9"/>
        <v>1</v>
      </c>
      <c r="W60" s="327" t="b">
        <f t="shared" si="10"/>
        <v>1</v>
      </c>
      <c r="X60" s="327" t="b">
        <f t="shared" si="11"/>
        <v>1</v>
      </c>
      <c r="Y60" s="327" t="b">
        <f t="shared" si="12"/>
        <v>1</v>
      </c>
      <c r="Z60" s="327" t="b">
        <f t="shared" si="13"/>
        <v>1</v>
      </c>
      <c r="AA60" s="327" t="b">
        <f t="shared" si="14"/>
        <v>1</v>
      </c>
      <c r="AB60" s="327" t="b">
        <f t="shared" si="15"/>
        <v>1</v>
      </c>
      <c r="AC60" s="327" t="b">
        <f t="shared" si="16"/>
        <v>1</v>
      </c>
      <c r="AD60" s="327" t="b">
        <f t="shared" si="17"/>
        <v>1</v>
      </c>
      <c r="AE60" s="327" t="b">
        <f t="shared" si="18"/>
        <v>1</v>
      </c>
      <c r="AF60" s="327" t="b">
        <f t="shared" si="19"/>
        <v>1</v>
      </c>
      <c r="AG60" s="327" t="b">
        <f t="shared" si="20"/>
        <v>1</v>
      </c>
      <c r="AH60" s="327" t="b">
        <f t="shared" si="21"/>
        <v>1</v>
      </c>
    </row>
    <row r="61" spans="1:34" s="31" customFormat="1" ht="15.75" x14ac:dyDescent="0.25">
      <c r="A61" s="3"/>
      <c r="B61" s="78">
        <v>42</v>
      </c>
      <c r="C61" s="314"/>
      <c r="D61" s="315"/>
      <c r="E61" s="78">
        <v>42</v>
      </c>
      <c r="F61" s="314"/>
      <c r="G61" s="315"/>
      <c r="H61" s="78">
        <v>42</v>
      </c>
      <c r="I61" s="314"/>
      <c r="J61" s="315"/>
      <c r="K61" s="78">
        <v>42</v>
      </c>
      <c r="L61" s="314"/>
      <c r="M61" s="78">
        <v>42</v>
      </c>
      <c r="N61" s="314"/>
      <c r="O61" s="78">
        <v>42</v>
      </c>
      <c r="P61" s="314"/>
      <c r="Q61" s="78"/>
      <c r="R61" s="279"/>
      <c r="T61" s="327" t="b">
        <f t="shared" si="7"/>
        <v>1</v>
      </c>
      <c r="U61" s="327" t="b">
        <f t="shared" si="8"/>
        <v>1</v>
      </c>
      <c r="V61" s="327" t="b">
        <f t="shared" si="9"/>
        <v>1</v>
      </c>
      <c r="W61" s="327" t="b">
        <f t="shared" si="10"/>
        <v>1</v>
      </c>
      <c r="X61" s="327" t="b">
        <f t="shared" si="11"/>
        <v>1</v>
      </c>
      <c r="Y61" s="327" t="b">
        <f t="shared" si="12"/>
        <v>1</v>
      </c>
      <c r="Z61" s="327" t="b">
        <f t="shared" si="13"/>
        <v>1</v>
      </c>
      <c r="AA61" s="327" t="b">
        <f t="shared" si="14"/>
        <v>1</v>
      </c>
      <c r="AB61" s="327" t="b">
        <f t="shared" si="15"/>
        <v>1</v>
      </c>
      <c r="AC61" s="327" t="b">
        <f t="shared" si="16"/>
        <v>1</v>
      </c>
      <c r="AD61" s="327" t="b">
        <f t="shared" si="17"/>
        <v>1</v>
      </c>
      <c r="AE61" s="327" t="b">
        <f t="shared" si="18"/>
        <v>1</v>
      </c>
      <c r="AF61" s="327" t="b">
        <f t="shared" si="19"/>
        <v>1</v>
      </c>
      <c r="AG61" s="327" t="b">
        <f t="shared" si="20"/>
        <v>1</v>
      </c>
      <c r="AH61" s="327" t="b">
        <f t="shared" si="21"/>
        <v>1</v>
      </c>
    </row>
    <row r="62" spans="1:34" s="31" customFormat="1" ht="15.75" x14ac:dyDescent="0.25">
      <c r="A62" s="3"/>
      <c r="B62" s="78">
        <v>43</v>
      </c>
      <c r="C62" s="314"/>
      <c r="D62" s="315"/>
      <c r="E62" s="78">
        <v>43</v>
      </c>
      <c r="F62" s="314"/>
      <c r="G62" s="315"/>
      <c r="H62" s="78">
        <v>43</v>
      </c>
      <c r="I62" s="314"/>
      <c r="J62" s="315"/>
      <c r="K62" s="78">
        <v>43</v>
      </c>
      <c r="L62" s="314"/>
      <c r="M62" s="78">
        <v>43</v>
      </c>
      <c r="N62" s="314"/>
      <c r="O62" s="78">
        <v>43</v>
      </c>
      <c r="P62" s="314"/>
      <c r="Q62" s="78"/>
      <c r="R62" s="279"/>
      <c r="T62" s="327" t="b">
        <f t="shared" si="7"/>
        <v>1</v>
      </c>
      <c r="U62" s="327" t="b">
        <f t="shared" si="8"/>
        <v>1</v>
      </c>
      <c r="V62" s="327" t="b">
        <f t="shared" si="9"/>
        <v>1</v>
      </c>
      <c r="W62" s="327" t="b">
        <f t="shared" si="10"/>
        <v>1</v>
      </c>
      <c r="X62" s="327" t="b">
        <f t="shared" si="11"/>
        <v>1</v>
      </c>
      <c r="Y62" s="327" t="b">
        <f t="shared" si="12"/>
        <v>1</v>
      </c>
      <c r="Z62" s="327" t="b">
        <f t="shared" si="13"/>
        <v>1</v>
      </c>
      <c r="AA62" s="327" t="b">
        <f t="shared" si="14"/>
        <v>1</v>
      </c>
      <c r="AB62" s="327" t="b">
        <f t="shared" si="15"/>
        <v>1</v>
      </c>
      <c r="AC62" s="327" t="b">
        <f t="shared" si="16"/>
        <v>1</v>
      </c>
      <c r="AD62" s="327" t="b">
        <f t="shared" si="17"/>
        <v>1</v>
      </c>
      <c r="AE62" s="327" t="b">
        <f t="shared" si="18"/>
        <v>1</v>
      </c>
      <c r="AF62" s="327" t="b">
        <f t="shared" si="19"/>
        <v>1</v>
      </c>
      <c r="AG62" s="327" t="b">
        <f t="shared" si="20"/>
        <v>1</v>
      </c>
      <c r="AH62" s="327" t="b">
        <f t="shared" si="21"/>
        <v>1</v>
      </c>
    </row>
    <row r="63" spans="1:34" s="31" customFormat="1" ht="15.75" x14ac:dyDescent="0.25">
      <c r="A63" s="3"/>
      <c r="B63" s="78">
        <v>44</v>
      </c>
      <c r="C63" s="314"/>
      <c r="D63" s="315"/>
      <c r="E63" s="78">
        <v>44</v>
      </c>
      <c r="F63" s="314"/>
      <c r="G63" s="315"/>
      <c r="H63" s="78">
        <v>44</v>
      </c>
      <c r="I63" s="314"/>
      <c r="J63" s="315"/>
      <c r="K63" s="78">
        <v>44</v>
      </c>
      <c r="L63" s="314"/>
      <c r="M63" s="78">
        <v>44</v>
      </c>
      <c r="N63" s="314"/>
      <c r="O63" s="78">
        <v>44</v>
      </c>
      <c r="P63" s="314"/>
      <c r="Q63" s="78"/>
      <c r="R63" s="279"/>
      <c r="T63" s="327" t="b">
        <f t="shared" si="7"/>
        <v>1</v>
      </c>
      <c r="U63" s="327" t="b">
        <f t="shared" si="8"/>
        <v>1</v>
      </c>
      <c r="V63" s="327" t="b">
        <f t="shared" si="9"/>
        <v>1</v>
      </c>
      <c r="W63" s="327" t="b">
        <f t="shared" si="10"/>
        <v>1</v>
      </c>
      <c r="X63" s="327" t="b">
        <f t="shared" si="11"/>
        <v>1</v>
      </c>
      <c r="Y63" s="327" t="b">
        <f t="shared" si="12"/>
        <v>1</v>
      </c>
      <c r="Z63" s="327" t="b">
        <f t="shared" si="13"/>
        <v>1</v>
      </c>
      <c r="AA63" s="327" t="b">
        <f t="shared" si="14"/>
        <v>1</v>
      </c>
      <c r="AB63" s="327" t="b">
        <f t="shared" si="15"/>
        <v>1</v>
      </c>
      <c r="AC63" s="327" t="b">
        <f t="shared" si="16"/>
        <v>1</v>
      </c>
      <c r="AD63" s="327" t="b">
        <f t="shared" si="17"/>
        <v>1</v>
      </c>
      <c r="AE63" s="327" t="b">
        <f t="shared" si="18"/>
        <v>1</v>
      </c>
      <c r="AF63" s="327" t="b">
        <f t="shared" si="19"/>
        <v>1</v>
      </c>
      <c r="AG63" s="327" t="b">
        <f t="shared" si="20"/>
        <v>1</v>
      </c>
      <c r="AH63" s="327" t="b">
        <f t="shared" si="21"/>
        <v>1</v>
      </c>
    </row>
    <row r="64" spans="1:34" s="31" customFormat="1" ht="15.75" x14ac:dyDescent="0.25">
      <c r="A64" s="3"/>
      <c r="B64" s="78">
        <v>45</v>
      </c>
      <c r="C64" s="314"/>
      <c r="D64" s="315"/>
      <c r="E64" s="78">
        <v>45</v>
      </c>
      <c r="F64" s="314"/>
      <c r="G64" s="315"/>
      <c r="H64" s="78">
        <v>45</v>
      </c>
      <c r="I64" s="314"/>
      <c r="J64" s="315"/>
      <c r="K64" s="78">
        <v>45</v>
      </c>
      <c r="L64" s="314"/>
      <c r="M64" s="78">
        <v>45</v>
      </c>
      <c r="N64" s="314"/>
      <c r="O64" s="78">
        <v>45</v>
      </c>
      <c r="P64" s="314"/>
      <c r="Q64" s="78"/>
      <c r="R64" s="279"/>
      <c r="T64" s="327" t="b">
        <f t="shared" si="7"/>
        <v>1</v>
      </c>
      <c r="U64" s="327" t="b">
        <f t="shared" si="8"/>
        <v>1</v>
      </c>
      <c r="V64" s="327" t="b">
        <f t="shared" si="9"/>
        <v>1</v>
      </c>
      <c r="W64" s="327" t="b">
        <f t="shared" si="10"/>
        <v>1</v>
      </c>
      <c r="X64" s="327" t="b">
        <f t="shared" si="11"/>
        <v>1</v>
      </c>
      <c r="Y64" s="327" t="b">
        <f t="shared" si="12"/>
        <v>1</v>
      </c>
      <c r="Z64" s="327" t="b">
        <f t="shared" si="13"/>
        <v>1</v>
      </c>
      <c r="AA64" s="327" t="b">
        <f t="shared" si="14"/>
        <v>1</v>
      </c>
      <c r="AB64" s="327" t="b">
        <f t="shared" si="15"/>
        <v>1</v>
      </c>
      <c r="AC64" s="327" t="b">
        <f t="shared" si="16"/>
        <v>1</v>
      </c>
      <c r="AD64" s="327" t="b">
        <f t="shared" si="17"/>
        <v>1</v>
      </c>
      <c r="AE64" s="327" t="b">
        <f t="shared" si="18"/>
        <v>1</v>
      </c>
      <c r="AF64" s="327" t="b">
        <f t="shared" si="19"/>
        <v>1</v>
      </c>
      <c r="AG64" s="327" t="b">
        <f t="shared" si="20"/>
        <v>1</v>
      </c>
      <c r="AH64" s="327" t="b">
        <f t="shared" si="21"/>
        <v>1</v>
      </c>
    </row>
    <row r="65" spans="1:34" s="31" customFormat="1" ht="15.75" x14ac:dyDescent="0.25">
      <c r="A65" s="3"/>
      <c r="B65" s="78">
        <v>46</v>
      </c>
      <c r="C65" s="314"/>
      <c r="D65" s="315"/>
      <c r="E65" s="78">
        <v>46</v>
      </c>
      <c r="F65" s="314"/>
      <c r="G65" s="315"/>
      <c r="H65" s="78">
        <v>46</v>
      </c>
      <c r="I65" s="314"/>
      <c r="J65" s="315"/>
      <c r="K65" s="78">
        <v>46</v>
      </c>
      <c r="L65" s="314"/>
      <c r="M65" s="78">
        <v>46</v>
      </c>
      <c r="N65" s="314"/>
      <c r="O65" s="78">
        <v>46</v>
      </c>
      <c r="P65" s="314"/>
      <c r="Q65" s="78"/>
      <c r="R65" s="279"/>
      <c r="T65" s="327" t="b">
        <f t="shared" si="7"/>
        <v>1</v>
      </c>
      <c r="U65" s="327" t="b">
        <f t="shared" si="8"/>
        <v>1</v>
      </c>
      <c r="V65" s="327" t="b">
        <f t="shared" si="9"/>
        <v>1</v>
      </c>
      <c r="W65" s="327" t="b">
        <f t="shared" si="10"/>
        <v>1</v>
      </c>
      <c r="X65" s="327" t="b">
        <f t="shared" si="11"/>
        <v>1</v>
      </c>
      <c r="Y65" s="327" t="b">
        <f t="shared" si="12"/>
        <v>1</v>
      </c>
      <c r="Z65" s="327" t="b">
        <f t="shared" si="13"/>
        <v>1</v>
      </c>
      <c r="AA65" s="327" t="b">
        <f t="shared" si="14"/>
        <v>1</v>
      </c>
      <c r="AB65" s="327" t="b">
        <f t="shared" si="15"/>
        <v>1</v>
      </c>
      <c r="AC65" s="327" t="b">
        <f t="shared" si="16"/>
        <v>1</v>
      </c>
      <c r="AD65" s="327" t="b">
        <f t="shared" si="17"/>
        <v>1</v>
      </c>
      <c r="AE65" s="327" t="b">
        <f t="shared" si="18"/>
        <v>1</v>
      </c>
      <c r="AF65" s="327" t="b">
        <f t="shared" si="19"/>
        <v>1</v>
      </c>
      <c r="AG65" s="327" t="b">
        <f t="shared" si="20"/>
        <v>1</v>
      </c>
      <c r="AH65" s="327" t="b">
        <f t="shared" si="21"/>
        <v>1</v>
      </c>
    </row>
    <row r="66" spans="1:34" s="31" customFormat="1" ht="15.75" x14ac:dyDescent="0.25">
      <c r="A66" s="3"/>
      <c r="B66" s="78">
        <v>47</v>
      </c>
      <c r="C66" s="314"/>
      <c r="D66" s="315"/>
      <c r="E66" s="78">
        <v>47</v>
      </c>
      <c r="F66" s="314"/>
      <c r="G66" s="315"/>
      <c r="H66" s="78">
        <v>47</v>
      </c>
      <c r="I66" s="314"/>
      <c r="J66" s="315"/>
      <c r="K66" s="78">
        <v>47</v>
      </c>
      <c r="L66" s="314"/>
      <c r="M66" s="78">
        <v>47</v>
      </c>
      <c r="N66" s="314"/>
      <c r="O66" s="78">
        <v>47</v>
      </c>
      <c r="P66" s="314"/>
      <c r="Q66" s="78"/>
      <c r="R66" s="279"/>
      <c r="T66" s="327" t="b">
        <f t="shared" si="7"/>
        <v>1</v>
      </c>
      <c r="U66" s="327" t="b">
        <f t="shared" si="8"/>
        <v>1</v>
      </c>
      <c r="V66" s="327" t="b">
        <f t="shared" si="9"/>
        <v>1</v>
      </c>
      <c r="W66" s="327" t="b">
        <f t="shared" si="10"/>
        <v>1</v>
      </c>
      <c r="X66" s="327" t="b">
        <f t="shared" si="11"/>
        <v>1</v>
      </c>
      <c r="Y66" s="327" t="b">
        <f t="shared" si="12"/>
        <v>1</v>
      </c>
      <c r="Z66" s="327" t="b">
        <f t="shared" si="13"/>
        <v>1</v>
      </c>
      <c r="AA66" s="327" t="b">
        <f t="shared" si="14"/>
        <v>1</v>
      </c>
      <c r="AB66" s="327" t="b">
        <f t="shared" si="15"/>
        <v>1</v>
      </c>
      <c r="AC66" s="327" t="b">
        <f t="shared" si="16"/>
        <v>1</v>
      </c>
      <c r="AD66" s="327" t="b">
        <f t="shared" si="17"/>
        <v>1</v>
      </c>
      <c r="AE66" s="327" t="b">
        <f t="shared" si="18"/>
        <v>1</v>
      </c>
      <c r="AF66" s="327" t="b">
        <f t="shared" si="19"/>
        <v>1</v>
      </c>
      <c r="AG66" s="327" t="b">
        <f t="shared" si="20"/>
        <v>1</v>
      </c>
      <c r="AH66" s="327" t="b">
        <f t="shared" si="21"/>
        <v>1</v>
      </c>
    </row>
    <row r="67" spans="1:34" s="31" customFormat="1" ht="15.75" x14ac:dyDescent="0.25">
      <c r="A67" s="3"/>
      <c r="B67" s="78">
        <v>48</v>
      </c>
      <c r="C67" s="314"/>
      <c r="D67" s="315"/>
      <c r="E67" s="78">
        <v>48</v>
      </c>
      <c r="F67" s="314"/>
      <c r="G67" s="315"/>
      <c r="H67" s="78">
        <v>48</v>
      </c>
      <c r="I67" s="314"/>
      <c r="J67" s="315"/>
      <c r="K67" s="78">
        <v>48</v>
      </c>
      <c r="L67" s="314"/>
      <c r="M67" s="78">
        <v>48</v>
      </c>
      <c r="N67" s="314"/>
      <c r="O67" s="78">
        <v>48</v>
      </c>
      <c r="P67" s="314"/>
      <c r="Q67" s="78"/>
      <c r="R67" s="279"/>
      <c r="T67" s="327" t="b">
        <f t="shared" si="7"/>
        <v>1</v>
      </c>
      <c r="U67" s="327" t="b">
        <f t="shared" si="8"/>
        <v>1</v>
      </c>
      <c r="V67" s="327" t="b">
        <f t="shared" si="9"/>
        <v>1</v>
      </c>
      <c r="W67" s="327" t="b">
        <f t="shared" si="10"/>
        <v>1</v>
      </c>
      <c r="X67" s="327" t="b">
        <f t="shared" si="11"/>
        <v>1</v>
      </c>
      <c r="Y67" s="327" t="b">
        <f t="shared" si="12"/>
        <v>1</v>
      </c>
      <c r="Z67" s="327" t="b">
        <f t="shared" si="13"/>
        <v>1</v>
      </c>
      <c r="AA67" s="327" t="b">
        <f t="shared" si="14"/>
        <v>1</v>
      </c>
      <c r="AB67" s="327" t="b">
        <f t="shared" si="15"/>
        <v>1</v>
      </c>
      <c r="AC67" s="327" t="b">
        <f t="shared" si="16"/>
        <v>1</v>
      </c>
      <c r="AD67" s="327" t="b">
        <f t="shared" si="17"/>
        <v>1</v>
      </c>
      <c r="AE67" s="327" t="b">
        <f t="shared" si="18"/>
        <v>1</v>
      </c>
      <c r="AF67" s="327" t="b">
        <f t="shared" si="19"/>
        <v>1</v>
      </c>
      <c r="AG67" s="327" t="b">
        <f t="shared" si="20"/>
        <v>1</v>
      </c>
      <c r="AH67" s="327" t="b">
        <f t="shared" si="21"/>
        <v>1</v>
      </c>
    </row>
    <row r="68" spans="1:34" s="31" customFormat="1" ht="15.75" x14ac:dyDescent="0.25">
      <c r="A68" s="3"/>
      <c r="B68" s="78">
        <v>49</v>
      </c>
      <c r="C68" s="314"/>
      <c r="D68" s="315"/>
      <c r="E68" s="78">
        <v>49</v>
      </c>
      <c r="F68" s="314"/>
      <c r="G68" s="315"/>
      <c r="H68" s="78">
        <v>49</v>
      </c>
      <c r="I68" s="314"/>
      <c r="J68" s="315"/>
      <c r="K68" s="78">
        <v>49</v>
      </c>
      <c r="L68" s="314"/>
      <c r="M68" s="78">
        <v>49</v>
      </c>
      <c r="N68" s="314"/>
      <c r="O68" s="78">
        <v>49</v>
      </c>
      <c r="P68" s="314"/>
      <c r="Q68" s="78"/>
      <c r="R68" s="279"/>
      <c r="T68" s="327" t="b">
        <f t="shared" si="7"/>
        <v>1</v>
      </c>
      <c r="U68" s="327" t="b">
        <f t="shared" si="8"/>
        <v>1</v>
      </c>
      <c r="V68" s="327" t="b">
        <f t="shared" si="9"/>
        <v>1</v>
      </c>
      <c r="W68" s="327" t="b">
        <f t="shared" si="10"/>
        <v>1</v>
      </c>
      <c r="X68" s="327" t="b">
        <f t="shared" si="11"/>
        <v>1</v>
      </c>
      <c r="Y68" s="327" t="b">
        <f t="shared" si="12"/>
        <v>1</v>
      </c>
      <c r="Z68" s="327" t="b">
        <f t="shared" si="13"/>
        <v>1</v>
      </c>
      <c r="AA68" s="327" t="b">
        <f t="shared" si="14"/>
        <v>1</v>
      </c>
      <c r="AB68" s="327" t="b">
        <f t="shared" si="15"/>
        <v>1</v>
      </c>
      <c r="AC68" s="327" t="b">
        <f t="shared" si="16"/>
        <v>1</v>
      </c>
      <c r="AD68" s="327" t="b">
        <f t="shared" si="17"/>
        <v>1</v>
      </c>
      <c r="AE68" s="327" t="b">
        <f t="shared" si="18"/>
        <v>1</v>
      </c>
      <c r="AF68" s="327" t="b">
        <f t="shared" si="19"/>
        <v>1</v>
      </c>
      <c r="AG68" s="327" t="b">
        <f t="shared" si="20"/>
        <v>1</v>
      </c>
      <c r="AH68" s="327" t="b">
        <f t="shared" si="21"/>
        <v>1</v>
      </c>
    </row>
    <row r="69" spans="1:34" s="31" customFormat="1" ht="15.75" x14ac:dyDescent="0.25">
      <c r="A69" s="3"/>
      <c r="B69" s="78">
        <v>50</v>
      </c>
      <c r="C69" s="314"/>
      <c r="D69" s="315"/>
      <c r="E69" s="78">
        <v>50</v>
      </c>
      <c r="F69" s="314"/>
      <c r="G69" s="315"/>
      <c r="H69" s="78">
        <v>50</v>
      </c>
      <c r="I69" s="314"/>
      <c r="J69" s="315"/>
      <c r="K69" s="78">
        <v>50</v>
      </c>
      <c r="L69" s="314"/>
      <c r="M69" s="78">
        <v>50</v>
      </c>
      <c r="N69" s="314"/>
      <c r="O69" s="78">
        <v>50</v>
      </c>
      <c r="P69" s="314"/>
      <c r="Q69" s="78"/>
      <c r="R69" s="279"/>
      <c r="T69" s="327" t="b">
        <f t="shared" si="7"/>
        <v>1</v>
      </c>
      <c r="U69" s="327" t="b">
        <f t="shared" si="8"/>
        <v>1</v>
      </c>
      <c r="V69" s="327" t="b">
        <f t="shared" si="9"/>
        <v>1</v>
      </c>
      <c r="W69" s="327" t="b">
        <f t="shared" si="10"/>
        <v>1</v>
      </c>
      <c r="X69" s="327" t="b">
        <f t="shared" si="11"/>
        <v>1</v>
      </c>
      <c r="Y69" s="327" t="b">
        <f t="shared" si="12"/>
        <v>1</v>
      </c>
      <c r="Z69" s="327" t="b">
        <f t="shared" si="13"/>
        <v>1</v>
      </c>
      <c r="AA69" s="327" t="b">
        <f t="shared" si="14"/>
        <v>1</v>
      </c>
      <c r="AB69" s="327" t="b">
        <f t="shared" si="15"/>
        <v>1</v>
      </c>
      <c r="AC69" s="327" t="b">
        <f t="shared" si="16"/>
        <v>1</v>
      </c>
      <c r="AD69" s="327" t="b">
        <f t="shared" si="17"/>
        <v>1</v>
      </c>
      <c r="AE69" s="327" t="b">
        <f t="shared" si="18"/>
        <v>1</v>
      </c>
      <c r="AF69" s="327" t="b">
        <f t="shared" si="19"/>
        <v>1</v>
      </c>
      <c r="AG69" s="327" t="b">
        <f t="shared" si="20"/>
        <v>1</v>
      </c>
      <c r="AH69" s="327" t="b">
        <f t="shared" si="21"/>
        <v>1</v>
      </c>
    </row>
    <row r="70" spans="1:34" s="31" customFormat="1" ht="15.75" x14ac:dyDescent="0.25">
      <c r="A70" s="3"/>
      <c r="B70" s="78">
        <v>51</v>
      </c>
      <c r="C70" s="314"/>
      <c r="D70" s="315"/>
      <c r="E70" s="78">
        <v>51</v>
      </c>
      <c r="F70" s="314"/>
      <c r="G70" s="315"/>
      <c r="H70" s="78">
        <v>51</v>
      </c>
      <c r="I70" s="314"/>
      <c r="J70" s="315"/>
      <c r="K70" s="78">
        <v>51</v>
      </c>
      <c r="L70" s="314"/>
      <c r="M70" s="78">
        <v>51</v>
      </c>
      <c r="N70" s="314"/>
      <c r="O70" s="78">
        <v>51</v>
      </c>
      <c r="P70" s="314"/>
      <c r="Q70" s="78"/>
      <c r="R70" s="279"/>
      <c r="T70" s="327" t="b">
        <f t="shared" si="7"/>
        <v>1</v>
      </c>
      <c r="U70" s="327" t="b">
        <f t="shared" si="8"/>
        <v>1</v>
      </c>
      <c r="V70" s="327" t="b">
        <f t="shared" si="9"/>
        <v>1</v>
      </c>
      <c r="W70" s="327" t="b">
        <f t="shared" si="10"/>
        <v>1</v>
      </c>
      <c r="X70" s="327" t="b">
        <f t="shared" si="11"/>
        <v>1</v>
      </c>
      <c r="Y70" s="327" t="b">
        <f t="shared" si="12"/>
        <v>1</v>
      </c>
      <c r="Z70" s="327" t="b">
        <f t="shared" si="13"/>
        <v>1</v>
      </c>
      <c r="AA70" s="327" t="b">
        <f t="shared" si="14"/>
        <v>1</v>
      </c>
      <c r="AB70" s="327" t="b">
        <f t="shared" si="15"/>
        <v>1</v>
      </c>
      <c r="AC70" s="327" t="b">
        <f t="shared" si="16"/>
        <v>1</v>
      </c>
      <c r="AD70" s="327" t="b">
        <f t="shared" si="17"/>
        <v>1</v>
      </c>
      <c r="AE70" s="327" t="b">
        <f t="shared" si="18"/>
        <v>1</v>
      </c>
      <c r="AF70" s="327" t="b">
        <f t="shared" si="19"/>
        <v>1</v>
      </c>
      <c r="AG70" s="327" t="b">
        <f t="shared" si="20"/>
        <v>1</v>
      </c>
      <c r="AH70" s="327" t="b">
        <f t="shared" si="21"/>
        <v>1</v>
      </c>
    </row>
    <row r="71" spans="1:34" s="31" customFormat="1" ht="15.75" x14ac:dyDescent="0.25">
      <c r="A71" s="3"/>
      <c r="B71" s="78">
        <v>52</v>
      </c>
      <c r="C71" s="314"/>
      <c r="D71" s="315"/>
      <c r="E71" s="78">
        <v>52</v>
      </c>
      <c r="F71" s="314"/>
      <c r="G71" s="315"/>
      <c r="H71" s="78">
        <v>52</v>
      </c>
      <c r="I71" s="314"/>
      <c r="J71" s="315"/>
      <c r="K71" s="78">
        <v>52</v>
      </c>
      <c r="L71" s="314"/>
      <c r="M71" s="78">
        <v>52</v>
      </c>
      <c r="N71" s="314"/>
      <c r="O71" s="78">
        <v>52</v>
      </c>
      <c r="P71" s="314"/>
      <c r="Q71" s="78"/>
      <c r="R71" s="279"/>
      <c r="T71" s="327" t="b">
        <f t="shared" si="7"/>
        <v>1</v>
      </c>
      <c r="U71" s="327" t="b">
        <f t="shared" si="8"/>
        <v>1</v>
      </c>
      <c r="V71" s="327" t="b">
        <f t="shared" si="9"/>
        <v>1</v>
      </c>
      <c r="W71" s="327" t="b">
        <f t="shared" si="10"/>
        <v>1</v>
      </c>
      <c r="X71" s="327" t="b">
        <f t="shared" si="11"/>
        <v>1</v>
      </c>
      <c r="Y71" s="327" t="b">
        <f t="shared" si="12"/>
        <v>1</v>
      </c>
      <c r="Z71" s="327" t="b">
        <f t="shared" si="13"/>
        <v>1</v>
      </c>
      <c r="AA71" s="327" t="b">
        <f t="shared" si="14"/>
        <v>1</v>
      </c>
      <c r="AB71" s="327" t="b">
        <f t="shared" si="15"/>
        <v>1</v>
      </c>
      <c r="AC71" s="327" t="b">
        <f t="shared" si="16"/>
        <v>1</v>
      </c>
      <c r="AD71" s="327" t="b">
        <f t="shared" si="17"/>
        <v>1</v>
      </c>
      <c r="AE71" s="327" t="b">
        <f t="shared" si="18"/>
        <v>1</v>
      </c>
      <c r="AF71" s="327" t="b">
        <f t="shared" si="19"/>
        <v>1</v>
      </c>
      <c r="AG71" s="327" t="b">
        <f t="shared" si="20"/>
        <v>1</v>
      </c>
      <c r="AH71" s="327" t="b">
        <f t="shared" si="21"/>
        <v>1</v>
      </c>
    </row>
    <row r="72" spans="1:34" s="31" customFormat="1" ht="15.75" x14ac:dyDescent="0.25">
      <c r="A72" s="3"/>
      <c r="B72" s="78">
        <v>53</v>
      </c>
      <c r="C72" s="314"/>
      <c r="D72" s="315"/>
      <c r="E72" s="78">
        <v>53</v>
      </c>
      <c r="F72" s="314"/>
      <c r="G72" s="315"/>
      <c r="H72" s="78">
        <v>53</v>
      </c>
      <c r="I72" s="314"/>
      <c r="J72" s="315"/>
      <c r="K72" s="78">
        <v>53</v>
      </c>
      <c r="L72" s="314"/>
      <c r="M72" s="78">
        <v>53</v>
      </c>
      <c r="N72" s="314"/>
      <c r="O72" s="78">
        <v>53</v>
      </c>
      <c r="P72" s="314"/>
      <c r="Q72" s="78"/>
      <c r="R72" s="279"/>
      <c r="T72" s="327" t="b">
        <f t="shared" si="7"/>
        <v>1</v>
      </c>
      <c r="U72" s="327" t="b">
        <f t="shared" si="8"/>
        <v>1</v>
      </c>
      <c r="V72" s="327" t="b">
        <f t="shared" si="9"/>
        <v>1</v>
      </c>
      <c r="W72" s="327" t="b">
        <f t="shared" si="10"/>
        <v>1</v>
      </c>
      <c r="X72" s="327" t="b">
        <f t="shared" si="11"/>
        <v>1</v>
      </c>
      <c r="Y72" s="327" t="b">
        <f t="shared" si="12"/>
        <v>1</v>
      </c>
      <c r="Z72" s="327" t="b">
        <f t="shared" si="13"/>
        <v>1</v>
      </c>
      <c r="AA72" s="327" t="b">
        <f t="shared" si="14"/>
        <v>1</v>
      </c>
      <c r="AB72" s="327" t="b">
        <f t="shared" si="15"/>
        <v>1</v>
      </c>
      <c r="AC72" s="327" t="b">
        <f t="shared" si="16"/>
        <v>1</v>
      </c>
      <c r="AD72" s="327" t="b">
        <f t="shared" si="17"/>
        <v>1</v>
      </c>
      <c r="AE72" s="327" t="b">
        <f t="shared" si="18"/>
        <v>1</v>
      </c>
      <c r="AF72" s="327" t="b">
        <f t="shared" si="19"/>
        <v>1</v>
      </c>
      <c r="AG72" s="327" t="b">
        <f t="shared" si="20"/>
        <v>1</v>
      </c>
      <c r="AH72" s="327" t="b">
        <f t="shared" si="21"/>
        <v>1</v>
      </c>
    </row>
    <row r="73" spans="1:34" s="31" customFormat="1" ht="15.75" x14ac:dyDescent="0.25">
      <c r="A73" s="3"/>
      <c r="B73" s="78">
        <v>54</v>
      </c>
      <c r="C73" s="314"/>
      <c r="D73" s="315"/>
      <c r="E73" s="78">
        <v>54</v>
      </c>
      <c r="F73" s="314"/>
      <c r="G73" s="315"/>
      <c r="H73" s="78">
        <v>54</v>
      </c>
      <c r="I73" s="314"/>
      <c r="J73" s="315"/>
      <c r="K73" s="78">
        <v>54</v>
      </c>
      <c r="L73" s="314"/>
      <c r="M73" s="78">
        <v>54</v>
      </c>
      <c r="N73" s="314"/>
      <c r="O73" s="78">
        <v>54</v>
      </c>
      <c r="P73" s="314"/>
      <c r="Q73" s="78"/>
      <c r="R73" s="279"/>
      <c r="T73" s="327" t="b">
        <f t="shared" si="7"/>
        <v>1</v>
      </c>
      <c r="U73" s="327" t="b">
        <f t="shared" si="8"/>
        <v>1</v>
      </c>
      <c r="V73" s="327" t="b">
        <f t="shared" si="9"/>
        <v>1</v>
      </c>
      <c r="W73" s="327" t="b">
        <f t="shared" si="10"/>
        <v>1</v>
      </c>
      <c r="X73" s="327" t="b">
        <f t="shared" si="11"/>
        <v>1</v>
      </c>
      <c r="Y73" s="327" t="b">
        <f t="shared" si="12"/>
        <v>1</v>
      </c>
      <c r="Z73" s="327" t="b">
        <f t="shared" si="13"/>
        <v>1</v>
      </c>
      <c r="AA73" s="327" t="b">
        <f t="shared" si="14"/>
        <v>1</v>
      </c>
      <c r="AB73" s="327" t="b">
        <f t="shared" si="15"/>
        <v>1</v>
      </c>
      <c r="AC73" s="327" t="b">
        <f t="shared" si="16"/>
        <v>1</v>
      </c>
      <c r="AD73" s="327" t="b">
        <f t="shared" si="17"/>
        <v>1</v>
      </c>
      <c r="AE73" s="327" t="b">
        <f t="shared" si="18"/>
        <v>1</v>
      </c>
      <c r="AF73" s="327" t="b">
        <f t="shared" si="19"/>
        <v>1</v>
      </c>
      <c r="AG73" s="327" t="b">
        <f t="shared" si="20"/>
        <v>1</v>
      </c>
      <c r="AH73" s="327" t="b">
        <f t="shared" si="21"/>
        <v>1</v>
      </c>
    </row>
    <row r="74" spans="1:34" s="31" customFormat="1" ht="15.75" x14ac:dyDescent="0.25">
      <c r="A74" s="3"/>
      <c r="B74" s="78">
        <v>55</v>
      </c>
      <c r="C74" s="314"/>
      <c r="D74" s="315"/>
      <c r="E74" s="78">
        <v>55</v>
      </c>
      <c r="F74" s="314"/>
      <c r="G74" s="315"/>
      <c r="H74" s="78">
        <v>55</v>
      </c>
      <c r="I74" s="314"/>
      <c r="J74" s="315"/>
      <c r="K74" s="78">
        <v>55</v>
      </c>
      <c r="L74" s="314"/>
      <c r="M74" s="78">
        <v>55</v>
      </c>
      <c r="N74" s="314"/>
      <c r="O74" s="78">
        <v>55</v>
      </c>
      <c r="P74" s="314"/>
      <c r="Q74" s="78"/>
      <c r="R74" s="279"/>
      <c r="T74" s="327" t="b">
        <f t="shared" si="7"/>
        <v>1</v>
      </c>
      <c r="U74" s="327" t="b">
        <f t="shared" si="8"/>
        <v>1</v>
      </c>
      <c r="V74" s="327" t="b">
        <f t="shared" si="9"/>
        <v>1</v>
      </c>
      <c r="W74" s="327" t="b">
        <f t="shared" si="10"/>
        <v>1</v>
      </c>
      <c r="X74" s="327" t="b">
        <f t="shared" si="11"/>
        <v>1</v>
      </c>
      <c r="Y74" s="327" t="b">
        <f t="shared" si="12"/>
        <v>1</v>
      </c>
      <c r="Z74" s="327" t="b">
        <f t="shared" si="13"/>
        <v>1</v>
      </c>
      <c r="AA74" s="327" t="b">
        <f t="shared" si="14"/>
        <v>1</v>
      </c>
      <c r="AB74" s="327" t="b">
        <f t="shared" si="15"/>
        <v>1</v>
      </c>
      <c r="AC74" s="327" t="b">
        <f t="shared" si="16"/>
        <v>1</v>
      </c>
      <c r="AD74" s="327" t="b">
        <f t="shared" si="17"/>
        <v>1</v>
      </c>
      <c r="AE74" s="327" t="b">
        <f t="shared" si="18"/>
        <v>1</v>
      </c>
      <c r="AF74" s="327" t="b">
        <f t="shared" si="19"/>
        <v>1</v>
      </c>
      <c r="AG74" s="327" t="b">
        <f t="shared" si="20"/>
        <v>1</v>
      </c>
      <c r="AH74" s="327" t="b">
        <f t="shared" si="21"/>
        <v>1</v>
      </c>
    </row>
    <row r="75" spans="1:34" s="31" customFormat="1" ht="15.75" x14ac:dyDescent="0.25">
      <c r="A75" s="3"/>
      <c r="B75" s="78">
        <v>56</v>
      </c>
      <c r="C75" s="314"/>
      <c r="D75" s="315"/>
      <c r="E75" s="78">
        <v>56</v>
      </c>
      <c r="F75" s="314"/>
      <c r="G75" s="315"/>
      <c r="H75" s="78">
        <v>56</v>
      </c>
      <c r="I75" s="314"/>
      <c r="J75" s="315"/>
      <c r="K75" s="78">
        <v>56</v>
      </c>
      <c r="L75" s="314"/>
      <c r="M75" s="78">
        <v>56</v>
      </c>
      <c r="N75" s="314"/>
      <c r="O75" s="78">
        <v>56</v>
      </c>
      <c r="P75" s="314"/>
      <c r="Q75" s="78"/>
      <c r="R75" s="279"/>
      <c r="T75" s="327" t="b">
        <f t="shared" si="7"/>
        <v>1</v>
      </c>
      <c r="U75" s="327" t="b">
        <f t="shared" si="8"/>
        <v>1</v>
      </c>
      <c r="V75" s="327" t="b">
        <f t="shared" si="9"/>
        <v>1</v>
      </c>
      <c r="W75" s="327" t="b">
        <f t="shared" si="10"/>
        <v>1</v>
      </c>
      <c r="X75" s="327" t="b">
        <f t="shared" si="11"/>
        <v>1</v>
      </c>
      <c r="Y75" s="327" t="b">
        <f t="shared" si="12"/>
        <v>1</v>
      </c>
      <c r="Z75" s="327" t="b">
        <f t="shared" si="13"/>
        <v>1</v>
      </c>
      <c r="AA75" s="327" t="b">
        <f t="shared" si="14"/>
        <v>1</v>
      </c>
      <c r="AB75" s="327" t="b">
        <f t="shared" si="15"/>
        <v>1</v>
      </c>
      <c r="AC75" s="327" t="b">
        <f t="shared" si="16"/>
        <v>1</v>
      </c>
      <c r="AD75" s="327" t="b">
        <f t="shared" si="17"/>
        <v>1</v>
      </c>
      <c r="AE75" s="327" t="b">
        <f t="shared" si="18"/>
        <v>1</v>
      </c>
      <c r="AF75" s="327" t="b">
        <f t="shared" si="19"/>
        <v>1</v>
      </c>
      <c r="AG75" s="327" t="b">
        <f t="shared" si="20"/>
        <v>1</v>
      </c>
      <c r="AH75" s="327" t="b">
        <f t="shared" si="21"/>
        <v>1</v>
      </c>
    </row>
    <row r="76" spans="1:34" s="31" customFormat="1" ht="15.75" x14ac:dyDescent="0.25">
      <c r="A76" s="3"/>
      <c r="B76" s="78">
        <v>57</v>
      </c>
      <c r="C76" s="314"/>
      <c r="D76" s="315"/>
      <c r="E76" s="78">
        <v>57</v>
      </c>
      <c r="F76" s="314"/>
      <c r="G76" s="315"/>
      <c r="H76" s="78">
        <v>57</v>
      </c>
      <c r="I76" s="314"/>
      <c r="J76" s="315"/>
      <c r="K76" s="78">
        <v>57</v>
      </c>
      <c r="L76" s="314"/>
      <c r="M76" s="78">
        <v>57</v>
      </c>
      <c r="N76" s="314"/>
      <c r="O76" s="78">
        <v>57</v>
      </c>
      <c r="P76" s="314"/>
      <c r="Q76" s="78"/>
      <c r="R76" s="279"/>
      <c r="T76" s="327" t="b">
        <f t="shared" si="7"/>
        <v>1</v>
      </c>
      <c r="U76" s="327" t="b">
        <f t="shared" si="8"/>
        <v>1</v>
      </c>
      <c r="V76" s="327" t="b">
        <f t="shared" si="9"/>
        <v>1</v>
      </c>
      <c r="W76" s="327" t="b">
        <f t="shared" si="10"/>
        <v>1</v>
      </c>
      <c r="X76" s="327" t="b">
        <f t="shared" si="11"/>
        <v>1</v>
      </c>
      <c r="Y76" s="327" t="b">
        <f t="shared" si="12"/>
        <v>1</v>
      </c>
      <c r="Z76" s="327" t="b">
        <f t="shared" si="13"/>
        <v>1</v>
      </c>
      <c r="AA76" s="327" t="b">
        <f t="shared" si="14"/>
        <v>1</v>
      </c>
      <c r="AB76" s="327" t="b">
        <f t="shared" si="15"/>
        <v>1</v>
      </c>
      <c r="AC76" s="327" t="b">
        <f t="shared" si="16"/>
        <v>1</v>
      </c>
      <c r="AD76" s="327" t="b">
        <f t="shared" si="17"/>
        <v>1</v>
      </c>
      <c r="AE76" s="327" t="b">
        <f t="shared" si="18"/>
        <v>1</v>
      </c>
      <c r="AF76" s="327" t="b">
        <f t="shared" si="19"/>
        <v>1</v>
      </c>
      <c r="AG76" s="327" t="b">
        <f t="shared" si="20"/>
        <v>1</v>
      </c>
      <c r="AH76" s="327" t="b">
        <f t="shared" si="21"/>
        <v>1</v>
      </c>
    </row>
    <row r="77" spans="1:34" s="31" customFormat="1" ht="15.75" x14ac:dyDescent="0.25">
      <c r="A77" s="3"/>
      <c r="B77" s="78">
        <v>58</v>
      </c>
      <c r="C77" s="314"/>
      <c r="D77" s="315"/>
      <c r="E77" s="78">
        <v>58</v>
      </c>
      <c r="F77" s="314"/>
      <c r="G77" s="315"/>
      <c r="H77" s="78">
        <v>58</v>
      </c>
      <c r="I77" s="314"/>
      <c r="J77" s="315"/>
      <c r="K77" s="78">
        <v>58</v>
      </c>
      <c r="L77" s="314"/>
      <c r="M77" s="78">
        <v>58</v>
      </c>
      <c r="N77" s="314"/>
      <c r="O77" s="78">
        <v>58</v>
      </c>
      <c r="P77" s="314"/>
      <c r="Q77" s="78"/>
      <c r="R77" s="279"/>
      <c r="T77" s="327" t="b">
        <f t="shared" si="7"/>
        <v>1</v>
      </c>
      <c r="U77" s="327" t="b">
        <f t="shared" si="8"/>
        <v>1</v>
      </c>
      <c r="V77" s="327" t="b">
        <f t="shared" si="9"/>
        <v>1</v>
      </c>
      <c r="W77" s="327" t="b">
        <f t="shared" si="10"/>
        <v>1</v>
      </c>
      <c r="X77" s="327" t="b">
        <f t="shared" si="11"/>
        <v>1</v>
      </c>
      <c r="Y77" s="327" t="b">
        <f t="shared" si="12"/>
        <v>1</v>
      </c>
      <c r="Z77" s="327" t="b">
        <f t="shared" si="13"/>
        <v>1</v>
      </c>
      <c r="AA77" s="327" t="b">
        <f t="shared" si="14"/>
        <v>1</v>
      </c>
      <c r="AB77" s="327" t="b">
        <f t="shared" si="15"/>
        <v>1</v>
      </c>
      <c r="AC77" s="327" t="b">
        <f t="shared" si="16"/>
        <v>1</v>
      </c>
      <c r="AD77" s="327" t="b">
        <f t="shared" si="17"/>
        <v>1</v>
      </c>
      <c r="AE77" s="327" t="b">
        <f t="shared" si="18"/>
        <v>1</v>
      </c>
      <c r="AF77" s="327" t="b">
        <f t="shared" si="19"/>
        <v>1</v>
      </c>
      <c r="AG77" s="327" t="b">
        <f t="shared" si="20"/>
        <v>1</v>
      </c>
      <c r="AH77" s="327" t="b">
        <f t="shared" si="21"/>
        <v>1</v>
      </c>
    </row>
    <row r="78" spans="1:34" s="31" customFormat="1" ht="15.75" x14ac:dyDescent="0.25">
      <c r="A78" s="3"/>
      <c r="B78" s="78">
        <v>59</v>
      </c>
      <c r="C78" s="314"/>
      <c r="D78" s="315"/>
      <c r="E78" s="78">
        <v>59</v>
      </c>
      <c r="F78" s="314"/>
      <c r="G78" s="315"/>
      <c r="H78" s="78">
        <v>59</v>
      </c>
      <c r="I78" s="314"/>
      <c r="J78" s="315"/>
      <c r="K78" s="78">
        <v>59</v>
      </c>
      <c r="L78" s="314"/>
      <c r="M78" s="78">
        <v>59</v>
      </c>
      <c r="N78" s="314"/>
      <c r="O78" s="78">
        <v>59</v>
      </c>
      <c r="P78" s="314"/>
      <c r="Q78" s="78"/>
      <c r="R78" s="279"/>
      <c r="T78" s="327" t="b">
        <f t="shared" si="7"/>
        <v>1</v>
      </c>
      <c r="U78" s="327" t="b">
        <f t="shared" si="8"/>
        <v>1</v>
      </c>
      <c r="V78" s="327" t="b">
        <f t="shared" si="9"/>
        <v>1</v>
      </c>
      <c r="W78" s="327" t="b">
        <f t="shared" si="10"/>
        <v>1</v>
      </c>
      <c r="X78" s="327" t="b">
        <f t="shared" si="11"/>
        <v>1</v>
      </c>
      <c r="Y78" s="327" t="b">
        <f t="shared" si="12"/>
        <v>1</v>
      </c>
      <c r="Z78" s="327" t="b">
        <f t="shared" si="13"/>
        <v>1</v>
      </c>
      <c r="AA78" s="327" t="b">
        <f t="shared" si="14"/>
        <v>1</v>
      </c>
      <c r="AB78" s="327" t="b">
        <f t="shared" si="15"/>
        <v>1</v>
      </c>
      <c r="AC78" s="327" t="b">
        <f t="shared" si="16"/>
        <v>1</v>
      </c>
      <c r="AD78" s="327" t="b">
        <f t="shared" si="17"/>
        <v>1</v>
      </c>
      <c r="AE78" s="327" t="b">
        <f t="shared" si="18"/>
        <v>1</v>
      </c>
      <c r="AF78" s="327" t="b">
        <f t="shared" si="19"/>
        <v>1</v>
      </c>
      <c r="AG78" s="327" t="b">
        <f t="shared" si="20"/>
        <v>1</v>
      </c>
      <c r="AH78" s="327" t="b">
        <f t="shared" si="21"/>
        <v>1</v>
      </c>
    </row>
    <row r="79" spans="1:34" s="31" customFormat="1" ht="15.75" x14ac:dyDescent="0.25">
      <c r="A79" s="3"/>
      <c r="B79" s="78">
        <v>60</v>
      </c>
      <c r="C79" s="314"/>
      <c r="D79" s="315"/>
      <c r="E79" s="78">
        <v>60</v>
      </c>
      <c r="F79" s="314"/>
      <c r="G79" s="315"/>
      <c r="H79" s="78">
        <v>60</v>
      </c>
      <c r="I79" s="314"/>
      <c r="J79" s="315"/>
      <c r="K79" s="78">
        <v>60</v>
      </c>
      <c r="L79" s="314"/>
      <c r="M79" s="78">
        <v>60</v>
      </c>
      <c r="N79" s="314"/>
      <c r="O79" s="78">
        <v>60</v>
      </c>
      <c r="P79" s="314"/>
      <c r="Q79" s="78"/>
      <c r="R79" s="279"/>
      <c r="T79" s="327" t="b">
        <f t="shared" si="7"/>
        <v>1</v>
      </c>
      <c r="U79" s="327" t="b">
        <f t="shared" si="8"/>
        <v>1</v>
      </c>
      <c r="V79" s="327" t="b">
        <f t="shared" si="9"/>
        <v>1</v>
      </c>
      <c r="W79" s="327" t="b">
        <f t="shared" si="10"/>
        <v>1</v>
      </c>
      <c r="X79" s="327" t="b">
        <f t="shared" si="11"/>
        <v>1</v>
      </c>
      <c r="Y79" s="327" t="b">
        <f t="shared" si="12"/>
        <v>1</v>
      </c>
      <c r="Z79" s="327" t="b">
        <f t="shared" si="13"/>
        <v>1</v>
      </c>
      <c r="AA79" s="327" t="b">
        <f t="shared" si="14"/>
        <v>1</v>
      </c>
      <c r="AB79" s="327" t="b">
        <f t="shared" si="15"/>
        <v>1</v>
      </c>
      <c r="AC79" s="327" t="b">
        <f t="shared" si="16"/>
        <v>1</v>
      </c>
      <c r="AD79" s="327" t="b">
        <f t="shared" si="17"/>
        <v>1</v>
      </c>
      <c r="AE79" s="327" t="b">
        <f t="shared" si="18"/>
        <v>1</v>
      </c>
      <c r="AF79" s="327" t="b">
        <f t="shared" si="19"/>
        <v>1</v>
      </c>
      <c r="AG79" s="327" t="b">
        <f t="shared" si="20"/>
        <v>1</v>
      </c>
      <c r="AH79" s="327" t="b">
        <f t="shared" si="21"/>
        <v>1</v>
      </c>
    </row>
    <row r="80" spans="1:34" s="31" customFormat="1" ht="15.75" x14ac:dyDescent="0.25">
      <c r="A80" s="3"/>
      <c r="B80" s="78">
        <v>61</v>
      </c>
      <c r="C80" s="314"/>
      <c r="D80" s="315"/>
      <c r="E80" s="78">
        <v>61</v>
      </c>
      <c r="F80" s="314"/>
      <c r="G80" s="315"/>
      <c r="H80" s="78">
        <v>61</v>
      </c>
      <c r="I80" s="314"/>
      <c r="J80" s="315"/>
      <c r="K80" s="78">
        <v>61</v>
      </c>
      <c r="L80" s="314"/>
      <c r="M80" s="78">
        <v>61</v>
      </c>
      <c r="N80" s="314"/>
      <c r="O80" s="78">
        <v>61</v>
      </c>
      <c r="P80" s="314"/>
      <c r="Q80" s="78"/>
      <c r="R80" s="279"/>
      <c r="T80" s="327" t="b">
        <f t="shared" si="7"/>
        <v>1</v>
      </c>
      <c r="U80" s="327" t="b">
        <f t="shared" si="8"/>
        <v>1</v>
      </c>
      <c r="V80" s="327" t="b">
        <f t="shared" si="9"/>
        <v>1</v>
      </c>
      <c r="W80" s="327" t="b">
        <f t="shared" si="10"/>
        <v>1</v>
      </c>
      <c r="X80" s="327" t="b">
        <f t="shared" si="11"/>
        <v>1</v>
      </c>
      <c r="Y80" s="327" t="b">
        <f t="shared" si="12"/>
        <v>1</v>
      </c>
      <c r="Z80" s="327" t="b">
        <f t="shared" si="13"/>
        <v>1</v>
      </c>
      <c r="AA80" s="327" t="b">
        <f t="shared" si="14"/>
        <v>1</v>
      </c>
      <c r="AB80" s="327" t="b">
        <f t="shared" si="15"/>
        <v>1</v>
      </c>
      <c r="AC80" s="327" t="b">
        <f t="shared" si="16"/>
        <v>1</v>
      </c>
      <c r="AD80" s="327" t="b">
        <f t="shared" si="17"/>
        <v>1</v>
      </c>
      <c r="AE80" s="327" t="b">
        <f t="shared" si="18"/>
        <v>1</v>
      </c>
      <c r="AF80" s="327" t="b">
        <f t="shared" si="19"/>
        <v>1</v>
      </c>
      <c r="AG80" s="327" t="b">
        <f t="shared" si="20"/>
        <v>1</v>
      </c>
      <c r="AH80" s="327" t="b">
        <f t="shared" si="21"/>
        <v>1</v>
      </c>
    </row>
    <row r="81" spans="1:34" s="31" customFormat="1" ht="15.75" x14ac:dyDescent="0.25">
      <c r="A81" s="3"/>
      <c r="B81" s="78">
        <v>62</v>
      </c>
      <c r="C81" s="314"/>
      <c r="D81" s="315"/>
      <c r="E81" s="78">
        <v>62</v>
      </c>
      <c r="F81" s="314"/>
      <c r="G81" s="315"/>
      <c r="H81" s="78">
        <v>62</v>
      </c>
      <c r="I81" s="314"/>
      <c r="J81" s="315"/>
      <c r="K81" s="78">
        <v>62</v>
      </c>
      <c r="L81" s="314"/>
      <c r="M81" s="78">
        <v>62</v>
      </c>
      <c r="N81" s="314"/>
      <c r="O81" s="78">
        <v>62</v>
      </c>
      <c r="P81" s="314"/>
      <c r="Q81" s="78"/>
      <c r="R81" s="279"/>
      <c r="T81" s="327" t="b">
        <f t="shared" si="7"/>
        <v>1</v>
      </c>
      <c r="U81" s="327" t="b">
        <f t="shared" si="8"/>
        <v>1</v>
      </c>
      <c r="V81" s="327" t="b">
        <f t="shared" si="9"/>
        <v>1</v>
      </c>
      <c r="W81" s="327" t="b">
        <f t="shared" si="10"/>
        <v>1</v>
      </c>
      <c r="X81" s="327" t="b">
        <f t="shared" si="11"/>
        <v>1</v>
      </c>
      <c r="Y81" s="327" t="b">
        <f t="shared" si="12"/>
        <v>1</v>
      </c>
      <c r="Z81" s="327" t="b">
        <f t="shared" si="13"/>
        <v>1</v>
      </c>
      <c r="AA81" s="327" t="b">
        <f t="shared" si="14"/>
        <v>1</v>
      </c>
      <c r="AB81" s="327" t="b">
        <f t="shared" si="15"/>
        <v>1</v>
      </c>
      <c r="AC81" s="327" t="b">
        <f t="shared" si="16"/>
        <v>1</v>
      </c>
      <c r="AD81" s="327" t="b">
        <f t="shared" si="17"/>
        <v>1</v>
      </c>
      <c r="AE81" s="327" t="b">
        <f t="shared" si="18"/>
        <v>1</v>
      </c>
      <c r="AF81" s="327" t="b">
        <f t="shared" si="19"/>
        <v>1</v>
      </c>
      <c r="AG81" s="327" t="b">
        <f t="shared" si="20"/>
        <v>1</v>
      </c>
      <c r="AH81" s="327" t="b">
        <f t="shared" si="21"/>
        <v>1</v>
      </c>
    </row>
    <row r="82" spans="1:34" s="31" customFormat="1" ht="15.75" x14ac:dyDescent="0.25">
      <c r="A82" s="3"/>
      <c r="B82" s="78">
        <v>63</v>
      </c>
      <c r="C82" s="314"/>
      <c r="D82" s="315"/>
      <c r="E82" s="78">
        <v>63</v>
      </c>
      <c r="F82" s="314"/>
      <c r="G82" s="315"/>
      <c r="H82" s="78">
        <v>63</v>
      </c>
      <c r="I82" s="314"/>
      <c r="J82" s="315"/>
      <c r="K82" s="78">
        <v>63</v>
      </c>
      <c r="L82" s="314"/>
      <c r="M82" s="78">
        <v>63</v>
      </c>
      <c r="N82" s="314"/>
      <c r="O82" s="78">
        <v>63</v>
      </c>
      <c r="P82" s="314"/>
      <c r="Q82" s="78"/>
      <c r="R82" s="279"/>
      <c r="T82" s="327" t="b">
        <f t="shared" si="7"/>
        <v>1</v>
      </c>
      <c r="U82" s="327" t="b">
        <f t="shared" si="8"/>
        <v>1</v>
      </c>
      <c r="V82" s="327" t="b">
        <f t="shared" si="9"/>
        <v>1</v>
      </c>
      <c r="W82" s="327" t="b">
        <f t="shared" si="10"/>
        <v>1</v>
      </c>
      <c r="X82" s="327" t="b">
        <f t="shared" si="11"/>
        <v>1</v>
      </c>
      <c r="Y82" s="327" t="b">
        <f t="shared" si="12"/>
        <v>1</v>
      </c>
      <c r="Z82" s="327" t="b">
        <f t="shared" si="13"/>
        <v>1</v>
      </c>
      <c r="AA82" s="327" t="b">
        <f t="shared" si="14"/>
        <v>1</v>
      </c>
      <c r="AB82" s="327" t="b">
        <f t="shared" si="15"/>
        <v>1</v>
      </c>
      <c r="AC82" s="327" t="b">
        <f t="shared" si="16"/>
        <v>1</v>
      </c>
      <c r="AD82" s="327" t="b">
        <f t="shared" si="17"/>
        <v>1</v>
      </c>
      <c r="AE82" s="327" t="b">
        <f t="shared" si="18"/>
        <v>1</v>
      </c>
      <c r="AF82" s="327" t="b">
        <f t="shared" si="19"/>
        <v>1</v>
      </c>
      <c r="AG82" s="327" t="b">
        <f t="shared" si="20"/>
        <v>1</v>
      </c>
      <c r="AH82" s="327" t="b">
        <f t="shared" si="21"/>
        <v>1</v>
      </c>
    </row>
    <row r="83" spans="1:34" s="31" customFormat="1" ht="15.75" x14ac:dyDescent="0.25">
      <c r="A83" s="3"/>
      <c r="B83" s="78">
        <v>64</v>
      </c>
      <c r="C83" s="314"/>
      <c r="D83" s="315"/>
      <c r="E83" s="78">
        <v>64</v>
      </c>
      <c r="F83" s="314"/>
      <c r="G83" s="315"/>
      <c r="H83" s="78">
        <v>64</v>
      </c>
      <c r="I83" s="314"/>
      <c r="J83" s="315"/>
      <c r="K83" s="78">
        <v>64</v>
      </c>
      <c r="L83" s="314"/>
      <c r="M83" s="78">
        <v>64</v>
      </c>
      <c r="N83" s="314"/>
      <c r="O83" s="78">
        <v>64</v>
      </c>
      <c r="P83" s="314"/>
      <c r="Q83" s="78"/>
      <c r="R83" s="279"/>
      <c r="T83" s="327" t="b">
        <f t="shared" si="7"/>
        <v>1</v>
      </c>
      <c r="U83" s="327" t="b">
        <f t="shared" si="8"/>
        <v>1</v>
      </c>
      <c r="V83" s="327" t="b">
        <f t="shared" si="9"/>
        <v>1</v>
      </c>
      <c r="W83" s="327" t="b">
        <f t="shared" si="10"/>
        <v>1</v>
      </c>
      <c r="X83" s="327" t="b">
        <f t="shared" si="11"/>
        <v>1</v>
      </c>
      <c r="Y83" s="327" t="b">
        <f t="shared" si="12"/>
        <v>1</v>
      </c>
      <c r="Z83" s="327" t="b">
        <f t="shared" si="13"/>
        <v>1</v>
      </c>
      <c r="AA83" s="327" t="b">
        <f t="shared" si="14"/>
        <v>1</v>
      </c>
      <c r="AB83" s="327" t="b">
        <f t="shared" si="15"/>
        <v>1</v>
      </c>
      <c r="AC83" s="327" t="b">
        <f t="shared" si="16"/>
        <v>1</v>
      </c>
      <c r="AD83" s="327" t="b">
        <f t="shared" si="17"/>
        <v>1</v>
      </c>
      <c r="AE83" s="327" t="b">
        <f t="shared" si="18"/>
        <v>1</v>
      </c>
      <c r="AF83" s="327" t="b">
        <f t="shared" si="19"/>
        <v>1</v>
      </c>
      <c r="AG83" s="327" t="b">
        <f t="shared" si="20"/>
        <v>1</v>
      </c>
      <c r="AH83" s="327" t="b">
        <f t="shared" si="21"/>
        <v>1</v>
      </c>
    </row>
    <row r="84" spans="1:34" s="31" customFormat="1" ht="15.75" x14ac:dyDescent="0.25">
      <c r="A84" s="3"/>
      <c r="B84" s="78">
        <v>65</v>
      </c>
      <c r="C84" s="314"/>
      <c r="D84" s="315"/>
      <c r="E84" s="78">
        <v>65</v>
      </c>
      <c r="F84" s="314"/>
      <c r="G84" s="315"/>
      <c r="H84" s="78">
        <v>65</v>
      </c>
      <c r="I84" s="314"/>
      <c r="J84" s="315"/>
      <c r="K84" s="78">
        <v>65</v>
      </c>
      <c r="L84" s="314"/>
      <c r="M84" s="78">
        <v>65</v>
      </c>
      <c r="N84" s="314"/>
      <c r="O84" s="78">
        <v>65</v>
      </c>
      <c r="P84" s="314"/>
      <c r="Q84" s="78"/>
      <c r="R84" s="279"/>
      <c r="T84" s="327" t="b">
        <f t="shared" si="7"/>
        <v>1</v>
      </c>
      <c r="U84" s="327" t="b">
        <f t="shared" si="8"/>
        <v>1</v>
      </c>
      <c r="V84" s="327" t="b">
        <f t="shared" si="9"/>
        <v>1</v>
      </c>
      <c r="W84" s="327" t="b">
        <f t="shared" si="10"/>
        <v>1</v>
      </c>
      <c r="X84" s="327" t="b">
        <f t="shared" si="11"/>
        <v>1</v>
      </c>
      <c r="Y84" s="327" t="b">
        <f t="shared" si="12"/>
        <v>1</v>
      </c>
      <c r="Z84" s="327" t="b">
        <f t="shared" si="13"/>
        <v>1</v>
      </c>
      <c r="AA84" s="327" t="b">
        <f t="shared" si="14"/>
        <v>1</v>
      </c>
      <c r="AB84" s="327" t="b">
        <f t="shared" si="15"/>
        <v>1</v>
      </c>
      <c r="AC84" s="327" t="b">
        <f t="shared" si="16"/>
        <v>1</v>
      </c>
      <c r="AD84" s="327" t="b">
        <f t="shared" si="17"/>
        <v>1</v>
      </c>
      <c r="AE84" s="327" t="b">
        <f t="shared" si="18"/>
        <v>1</v>
      </c>
      <c r="AF84" s="327" t="b">
        <f t="shared" si="19"/>
        <v>1</v>
      </c>
      <c r="AG84" s="327" t="b">
        <f t="shared" si="20"/>
        <v>1</v>
      </c>
      <c r="AH84" s="327" t="b">
        <f t="shared" si="21"/>
        <v>1</v>
      </c>
    </row>
    <row r="85" spans="1:34" s="31" customFormat="1" ht="15.75" x14ac:dyDescent="0.25">
      <c r="A85" s="3"/>
      <c r="B85" s="78">
        <v>66</v>
      </c>
      <c r="C85" s="314"/>
      <c r="D85" s="315"/>
      <c r="E85" s="78">
        <v>66</v>
      </c>
      <c r="F85" s="314"/>
      <c r="G85" s="315"/>
      <c r="H85" s="78">
        <v>66</v>
      </c>
      <c r="I85" s="314"/>
      <c r="J85" s="315"/>
      <c r="K85" s="78">
        <v>66</v>
      </c>
      <c r="L85" s="314"/>
      <c r="M85" s="78">
        <v>66</v>
      </c>
      <c r="N85" s="314"/>
      <c r="O85" s="78">
        <v>66</v>
      </c>
      <c r="P85" s="314"/>
      <c r="Q85" s="78"/>
      <c r="R85" s="279"/>
      <c r="T85" s="327" t="b">
        <f t="shared" ref="T85:T148" si="22">IF(C85="",TRUE,(IF(ISNUMBER(MATCH(C85,countries,0)),TRUE,FALSE)))</f>
        <v>1</v>
      </c>
      <c r="U85" s="327" t="b">
        <f t="shared" ref="U85:U148" si="23">IF(F85="",TRUE,(IF(ISNUMBER(MATCH(F85,countries,0)),TRUE,FALSE)))</f>
        <v>1</v>
      </c>
      <c r="V85" s="327" t="b">
        <f t="shared" ref="V85:V148" si="24">IF(I85="",TRUE,(IF(ISNUMBER(MATCH(I85,countries,0)),TRUE,FALSE)))</f>
        <v>1</v>
      </c>
      <c r="W85" s="327" t="b">
        <f t="shared" ref="W85:W148" si="25">IF(L85="",TRUE,(IF(ISNUMBER(MATCH(L85,Countries2,0)),TRUE,FALSE)))</f>
        <v>1</v>
      </c>
      <c r="X85" s="327" t="b">
        <f t="shared" ref="X85:X148" si="26">IF(N85="",TRUE,(IF(ISNUMBER(MATCH(N85,Countries2,0)),TRUE,FALSE)))</f>
        <v>1</v>
      </c>
      <c r="Y85" s="327" t="b">
        <f t="shared" ref="Y85:Y148" si="27">IF(P85="",TRUE,(IF(ISNUMBER(MATCH(P85,Countries2,0)),TRUE,FALSE)))</f>
        <v>1</v>
      </c>
      <c r="Z85" s="327" t="b">
        <f t="shared" ref="Z85:Z148" si="28">IF(C85="",TRUE,(IF(D85&lt;&gt;"",TRUE,FALSE)))</f>
        <v>1</v>
      </c>
      <c r="AA85" s="327" t="b">
        <f t="shared" ref="AA85:AA148" si="29">IF(D85="",TRUE,(IF(C85&lt;&gt;"",TRUE,FALSE)))</f>
        <v>1</v>
      </c>
      <c r="AB85" s="327" t="b">
        <f t="shared" ref="AB85:AB148" si="30">IF(F85="",TRUE,(IF(G85&lt;&gt;"",TRUE,FALSE)))</f>
        <v>1</v>
      </c>
      <c r="AC85" s="327" t="b">
        <f t="shared" ref="AC85:AC148" si="31">IF(G85="",TRUE,(IF(F85&lt;&gt;"",TRUE,FALSE)))</f>
        <v>1</v>
      </c>
      <c r="AD85" s="327" t="b">
        <f t="shared" ref="AD85:AD148" si="32">IF(I85="",TRUE,(IF(J85&lt;&gt;"",TRUE,FALSE)))</f>
        <v>1</v>
      </c>
      <c r="AE85" s="327" t="b">
        <f t="shared" ref="AE85:AE148" si="33">IF(J85="",TRUE,(IF(I85&lt;&gt;"",TRUE,FALSE)))</f>
        <v>1</v>
      </c>
      <c r="AF85" s="327" t="b">
        <f t="shared" ref="AF85:AF148" si="34">IF(AND(C85="N/A",D85&lt;&gt;0),FALSE,TRUE)</f>
        <v>1</v>
      </c>
      <c r="AG85" s="327" t="b">
        <f t="shared" ref="AG85:AG148" si="35">IF(AND(F85="N/A",G85&lt;&gt;0),FALSE,TRUE)</f>
        <v>1</v>
      </c>
      <c r="AH85" s="327" t="b">
        <f t="shared" ref="AH85:AH148" si="36">IF(AND(I85="N/A",J85&lt;&gt;0),FALSE,TRUE)</f>
        <v>1</v>
      </c>
    </row>
    <row r="86" spans="1:34" s="31" customFormat="1" ht="15.75" x14ac:dyDescent="0.25">
      <c r="A86" s="3"/>
      <c r="B86" s="78">
        <v>67</v>
      </c>
      <c r="C86" s="314"/>
      <c r="D86" s="315"/>
      <c r="E86" s="78">
        <v>67</v>
      </c>
      <c r="F86" s="314"/>
      <c r="G86" s="315"/>
      <c r="H86" s="78">
        <v>67</v>
      </c>
      <c r="I86" s="314"/>
      <c r="J86" s="315"/>
      <c r="K86" s="78">
        <v>67</v>
      </c>
      <c r="L86" s="314"/>
      <c r="M86" s="78">
        <v>67</v>
      </c>
      <c r="N86" s="314"/>
      <c r="O86" s="78">
        <v>67</v>
      </c>
      <c r="P86" s="314"/>
      <c r="Q86" s="78"/>
      <c r="R86" s="279"/>
      <c r="T86" s="327" t="b">
        <f t="shared" si="22"/>
        <v>1</v>
      </c>
      <c r="U86" s="327" t="b">
        <f t="shared" si="23"/>
        <v>1</v>
      </c>
      <c r="V86" s="327" t="b">
        <f t="shared" si="24"/>
        <v>1</v>
      </c>
      <c r="W86" s="327" t="b">
        <f t="shared" si="25"/>
        <v>1</v>
      </c>
      <c r="X86" s="327" t="b">
        <f t="shared" si="26"/>
        <v>1</v>
      </c>
      <c r="Y86" s="327" t="b">
        <f t="shared" si="27"/>
        <v>1</v>
      </c>
      <c r="Z86" s="327" t="b">
        <f t="shared" si="28"/>
        <v>1</v>
      </c>
      <c r="AA86" s="327" t="b">
        <f t="shared" si="29"/>
        <v>1</v>
      </c>
      <c r="AB86" s="327" t="b">
        <f t="shared" si="30"/>
        <v>1</v>
      </c>
      <c r="AC86" s="327" t="b">
        <f t="shared" si="31"/>
        <v>1</v>
      </c>
      <c r="AD86" s="327" t="b">
        <f t="shared" si="32"/>
        <v>1</v>
      </c>
      <c r="AE86" s="327" t="b">
        <f t="shared" si="33"/>
        <v>1</v>
      </c>
      <c r="AF86" s="327" t="b">
        <f t="shared" si="34"/>
        <v>1</v>
      </c>
      <c r="AG86" s="327" t="b">
        <f t="shared" si="35"/>
        <v>1</v>
      </c>
      <c r="AH86" s="327" t="b">
        <f t="shared" si="36"/>
        <v>1</v>
      </c>
    </row>
    <row r="87" spans="1:34" s="31" customFormat="1" ht="15.75" x14ac:dyDescent="0.25">
      <c r="A87" s="3"/>
      <c r="B87" s="78">
        <v>68</v>
      </c>
      <c r="C87" s="314"/>
      <c r="D87" s="315"/>
      <c r="E87" s="78">
        <v>68</v>
      </c>
      <c r="F87" s="314"/>
      <c r="G87" s="315"/>
      <c r="H87" s="78">
        <v>68</v>
      </c>
      <c r="I87" s="314"/>
      <c r="J87" s="315"/>
      <c r="K87" s="78">
        <v>68</v>
      </c>
      <c r="L87" s="314"/>
      <c r="M87" s="78">
        <v>68</v>
      </c>
      <c r="N87" s="314"/>
      <c r="O87" s="78">
        <v>68</v>
      </c>
      <c r="P87" s="314"/>
      <c r="Q87" s="78"/>
      <c r="R87" s="279"/>
      <c r="T87" s="327" t="b">
        <f t="shared" si="22"/>
        <v>1</v>
      </c>
      <c r="U87" s="327" t="b">
        <f t="shared" si="23"/>
        <v>1</v>
      </c>
      <c r="V87" s="327" t="b">
        <f t="shared" si="24"/>
        <v>1</v>
      </c>
      <c r="W87" s="327" t="b">
        <f t="shared" si="25"/>
        <v>1</v>
      </c>
      <c r="X87" s="327" t="b">
        <f t="shared" si="26"/>
        <v>1</v>
      </c>
      <c r="Y87" s="327" t="b">
        <f t="shared" si="27"/>
        <v>1</v>
      </c>
      <c r="Z87" s="327" t="b">
        <f t="shared" si="28"/>
        <v>1</v>
      </c>
      <c r="AA87" s="327" t="b">
        <f t="shared" si="29"/>
        <v>1</v>
      </c>
      <c r="AB87" s="327" t="b">
        <f t="shared" si="30"/>
        <v>1</v>
      </c>
      <c r="AC87" s="327" t="b">
        <f t="shared" si="31"/>
        <v>1</v>
      </c>
      <c r="AD87" s="327" t="b">
        <f t="shared" si="32"/>
        <v>1</v>
      </c>
      <c r="AE87" s="327" t="b">
        <f t="shared" si="33"/>
        <v>1</v>
      </c>
      <c r="AF87" s="327" t="b">
        <f t="shared" si="34"/>
        <v>1</v>
      </c>
      <c r="AG87" s="327" t="b">
        <f t="shared" si="35"/>
        <v>1</v>
      </c>
      <c r="AH87" s="327" t="b">
        <f t="shared" si="36"/>
        <v>1</v>
      </c>
    </row>
    <row r="88" spans="1:34" s="31" customFormat="1" ht="15.75" x14ac:dyDescent="0.25">
      <c r="A88" s="3"/>
      <c r="B88" s="78">
        <v>69</v>
      </c>
      <c r="C88" s="314"/>
      <c r="D88" s="315"/>
      <c r="E88" s="78">
        <v>69</v>
      </c>
      <c r="F88" s="314"/>
      <c r="G88" s="315"/>
      <c r="H88" s="78">
        <v>69</v>
      </c>
      <c r="I88" s="314"/>
      <c r="J88" s="315"/>
      <c r="K88" s="78">
        <v>69</v>
      </c>
      <c r="L88" s="314"/>
      <c r="M88" s="78">
        <v>69</v>
      </c>
      <c r="N88" s="314"/>
      <c r="O88" s="78">
        <v>69</v>
      </c>
      <c r="P88" s="314"/>
      <c r="Q88" s="78"/>
      <c r="R88" s="279"/>
      <c r="T88" s="327" t="b">
        <f t="shared" si="22"/>
        <v>1</v>
      </c>
      <c r="U88" s="327" t="b">
        <f t="shared" si="23"/>
        <v>1</v>
      </c>
      <c r="V88" s="327" t="b">
        <f t="shared" si="24"/>
        <v>1</v>
      </c>
      <c r="W88" s="327" t="b">
        <f t="shared" si="25"/>
        <v>1</v>
      </c>
      <c r="X88" s="327" t="b">
        <f t="shared" si="26"/>
        <v>1</v>
      </c>
      <c r="Y88" s="327" t="b">
        <f t="shared" si="27"/>
        <v>1</v>
      </c>
      <c r="Z88" s="327" t="b">
        <f t="shared" si="28"/>
        <v>1</v>
      </c>
      <c r="AA88" s="327" t="b">
        <f t="shared" si="29"/>
        <v>1</v>
      </c>
      <c r="AB88" s="327" t="b">
        <f t="shared" si="30"/>
        <v>1</v>
      </c>
      <c r="AC88" s="327" t="b">
        <f t="shared" si="31"/>
        <v>1</v>
      </c>
      <c r="AD88" s="327" t="b">
        <f t="shared" si="32"/>
        <v>1</v>
      </c>
      <c r="AE88" s="327" t="b">
        <f t="shared" si="33"/>
        <v>1</v>
      </c>
      <c r="AF88" s="327" t="b">
        <f t="shared" si="34"/>
        <v>1</v>
      </c>
      <c r="AG88" s="327" t="b">
        <f t="shared" si="35"/>
        <v>1</v>
      </c>
      <c r="AH88" s="327" t="b">
        <f t="shared" si="36"/>
        <v>1</v>
      </c>
    </row>
    <row r="89" spans="1:34" s="31" customFormat="1" ht="15.75" x14ac:dyDescent="0.25">
      <c r="A89" s="3"/>
      <c r="B89" s="78">
        <v>70</v>
      </c>
      <c r="C89" s="314"/>
      <c r="D89" s="315"/>
      <c r="E89" s="78">
        <v>70</v>
      </c>
      <c r="F89" s="314"/>
      <c r="G89" s="315"/>
      <c r="H89" s="78">
        <v>70</v>
      </c>
      <c r="I89" s="314"/>
      <c r="J89" s="315"/>
      <c r="K89" s="78">
        <v>70</v>
      </c>
      <c r="L89" s="314"/>
      <c r="M89" s="78">
        <v>70</v>
      </c>
      <c r="N89" s="314"/>
      <c r="O89" s="78">
        <v>70</v>
      </c>
      <c r="P89" s="314"/>
      <c r="Q89" s="78"/>
      <c r="R89" s="279"/>
      <c r="T89" s="327" t="b">
        <f t="shared" si="22"/>
        <v>1</v>
      </c>
      <c r="U89" s="327" t="b">
        <f t="shared" si="23"/>
        <v>1</v>
      </c>
      <c r="V89" s="327" t="b">
        <f t="shared" si="24"/>
        <v>1</v>
      </c>
      <c r="W89" s="327" t="b">
        <f t="shared" si="25"/>
        <v>1</v>
      </c>
      <c r="X89" s="327" t="b">
        <f t="shared" si="26"/>
        <v>1</v>
      </c>
      <c r="Y89" s="327" t="b">
        <f t="shared" si="27"/>
        <v>1</v>
      </c>
      <c r="Z89" s="327" t="b">
        <f t="shared" si="28"/>
        <v>1</v>
      </c>
      <c r="AA89" s="327" t="b">
        <f t="shared" si="29"/>
        <v>1</v>
      </c>
      <c r="AB89" s="327" t="b">
        <f t="shared" si="30"/>
        <v>1</v>
      </c>
      <c r="AC89" s="327" t="b">
        <f t="shared" si="31"/>
        <v>1</v>
      </c>
      <c r="AD89" s="327" t="b">
        <f t="shared" si="32"/>
        <v>1</v>
      </c>
      <c r="AE89" s="327" t="b">
        <f t="shared" si="33"/>
        <v>1</v>
      </c>
      <c r="AF89" s="327" t="b">
        <f t="shared" si="34"/>
        <v>1</v>
      </c>
      <c r="AG89" s="327" t="b">
        <f t="shared" si="35"/>
        <v>1</v>
      </c>
      <c r="AH89" s="327" t="b">
        <f t="shared" si="36"/>
        <v>1</v>
      </c>
    </row>
    <row r="90" spans="1:34" s="31" customFormat="1" ht="15.75" x14ac:dyDescent="0.25">
      <c r="A90" s="3"/>
      <c r="B90" s="78">
        <v>71</v>
      </c>
      <c r="C90" s="314"/>
      <c r="D90" s="315"/>
      <c r="E90" s="78">
        <v>71</v>
      </c>
      <c r="F90" s="314"/>
      <c r="G90" s="315"/>
      <c r="H90" s="78">
        <v>71</v>
      </c>
      <c r="I90" s="314"/>
      <c r="J90" s="315"/>
      <c r="K90" s="78">
        <v>71</v>
      </c>
      <c r="L90" s="314"/>
      <c r="M90" s="78">
        <v>71</v>
      </c>
      <c r="N90" s="314"/>
      <c r="O90" s="78">
        <v>71</v>
      </c>
      <c r="P90" s="314"/>
      <c r="Q90" s="78"/>
      <c r="R90" s="279"/>
      <c r="T90" s="327" t="b">
        <f t="shared" si="22"/>
        <v>1</v>
      </c>
      <c r="U90" s="327" t="b">
        <f t="shared" si="23"/>
        <v>1</v>
      </c>
      <c r="V90" s="327" t="b">
        <f t="shared" si="24"/>
        <v>1</v>
      </c>
      <c r="W90" s="327" t="b">
        <f t="shared" si="25"/>
        <v>1</v>
      </c>
      <c r="X90" s="327" t="b">
        <f t="shared" si="26"/>
        <v>1</v>
      </c>
      <c r="Y90" s="327" t="b">
        <f t="shared" si="27"/>
        <v>1</v>
      </c>
      <c r="Z90" s="327" t="b">
        <f t="shared" si="28"/>
        <v>1</v>
      </c>
      <c r="AA90" s="327" t="b">
        <f t="shared" si="29"/>
        <v>1</v>
      </c>
      <c r="AB90" s="327" t="b">
        <f t="shared" si="30"/>
        <v>1</v>
      </c>
      <c r="AC90" s="327" t="b">
        <f t="shared" si="31"/>
        <v>1</v>
      </c>
      <c r="AD90" s="327" t="b">
        <f t="shared" si="32"/>
        <v>1</v>
      </c>
      <c r="AE90" s="327" t="b">
        <f t="shared" si="33"/>
        <v>1</v>
      </c>
      <c r="AF90" s="327" t="b">
        <f t="shared" si="34"/>
        <v>1</v>
      </c>
      <c r="AG90" s="327" t="b">
        <f t="shared" si="35"/>
        <v>1</v>
      </c>
      <c r="AH90" s="327" t="b">
        <f t="shared" si="36"/>
        <v>1</v>
      </c>
    </row>
    <row r="91" spans="1:34" s="31" customFormat="1" ht="15.75" x14ac:dyDescent="0.25">
      <c r="A91" s="3"/>
      <c r="B91" s="78">
        <v>72</v>
      </c>
      <c r="C91" s="314"/>
      <c r="D91" s="315"/>
      <c r="E91" s="78">
        <v>72</v>
      </c>
      <c r="F91" s="314"/>
      <c r="G91" s="315"/>
      <c r="H91" s="78">
        <v>72</v>
      </c>
      <c r="I91" s="314"/>
      <c r="J91" s="315"/>
      <c r="K91" s="78">
        <v>72</v>
      </c>
      <c r="L91" s="314"/>
      <c r="M91" s="78">
        <v>72</v>
      </c>
      <c r="N91" s="314"/>
      <c r="O91" s="78">
        <v>72</v>
      </c>
      <c r="P91" s="314"/>
      <c r="Q91" s="78"/>
      <c r="R91" s="279"/>
      <c r="T91" s="327" t="b">
        <f t="shared" si="22"/>
        <v>1</v>
      </c>
      <c r="U91" s="327" t="b">
        <f t="shared" si="23"/>
        <v>1</v>
      </c>
      <c r="V91" s="327" t="b">
        <f t="shared" si="24"/>
        <v>1</v>
      </c>
      <c r="W91" s="327" t="b">
        <f t="shared" si="25"/>
        <v>1</v>
      </c>
      <c r="X91" s="327" t="b">
        <f t="shared" si="26"/>
        <v>1</v>
      </c>
      <c r="Y91" s="327" t="b">
        <f t="shared" si="27"/>
        <v>1</v>
      </c>
      <c r="Z91" s="327" t="b">
        <f t="shared" si="28"/>
        <v>1</v>
      </c>
      <c r="AA91" s="327" t="b">
        <f t="shared" si="29"/>
        <v>1</v>
      </c>
      <c r="AB91" s="327" t="b">
        <f t="shared" si="30"/>
        <v>1</v>
      </c>
      <c r="AC91" s="327" t="b">
        <f t="shared" si="31"/>
        <v>1</v>
      </c>
      <c r="AD91" s="327" t="b">
        <f t="shared" si="32"/>
        <v>1</v>
      </c>
      <c r="AE91" s="327" t="b">
        <f t="shared" si="33"/>
        <v>1</v>
      </c>
      <c r="AF91" s="327" t="b">
        <f t="shared" si="34"/>
        <v>1</v>
      </c>
      <c r="AG91" s="327" t="b">
        <f t="shared" si="35"/>
        <v>1</v>
      </c>
      <c r="AH91" s="327" t="b">
        <f t="shared" si="36"/>
        <v>1</v>
      </c>
    </row>
    <row r="92" spans="1:34" s="31" customFormat="1" ht="15.75" x14ac:dyDescent="0.25">
      <c r="A92" s="3"/>
      <c r="B92" s="78">
        <v>73</v>
      </c>
      <c r="C92" s="314"/>
      <c r="D92" s="315"/>
      <c r="E92" s="78">
        <v>73</v>
      </c>
      <c r="F92" s="314"/>
      <c r="G92" s="315"/>
      <c r="H92" s="78">
        <v>73</v>
      </c>
      <c r="I92" s="314"/>
      <c r="J92" s="315"/>
      <c r="K92" s="78">
        <v>73</v>
      </c>
      <c r="L92" s="314"/>
      <c r="M92" s="78">
        <v>73</v>
      </c>
      <c r="N92" s="314"/>
      <c r="O92" s="78">
        <v>73</v>
      </c>
      <c r="P92" s="314"/>
      <c r="Q92" s="78"/>
      <c r="R92" s="279"/>
      <c r="T92" s="327" t="b">
        <f t="shared" si="22"/>
        <v>1</v>
      </c>
      <c r="U92" s="327" t="b">
        <f t="shared" si="23"/>
        <v>1</v>
      </c>
      <c r="V92" s="327" t="b">
        <f t="shared" si="24"/>
        <v>1</v>
      </c>
      <c r="W92" s="327" t="b">
        <f t="shared" si="25"/>
        <v>1</v>
      </c>
      <c r="X92" s="327" t="b">
        <f t="shared" si="26"/>
        <v>1</v>
      </c>
      <c r="Y92" s="327" t="b">
        <f t="shared" si="27"/>
        <v>1</v>
      </c>
      <c r="Z92" s="327" t="b">
        <f t="shared" si="28"/>
        <v>1</v>
      </c>
      <c r="AA92" s="327" t="b">
        <f t="shared" si="29"/>
        <v>1</v>
      </c>
      <c r="AB92" s="327" t="b">
        <f t="shared" si="30"/>
        <v>1</v>
      </c>
      <c r="AC92" s="327" t="b">
        <f t="shared" si="31"/>
        <v>1</v>
      </c>
      <c r="AD92" s="327" t="b">
        <f t="shared" si="32"/>
        <v>1</v>
      </c>
      <c r="AE92" s="327" t="b">
        <f t="shared" si="33"/>
        <v>1</v>
      </c>
      <c r="AF92" s="327" t="b">
        <f t="shared" si="34"/>
        <v>1</v>
      </c>
      <c r="AG92" s="327" t="b">
        <f t="shared" si="35"/>
        <v>1</v>
      </c>
      <c r="AH92" s="327" t="b">
        <f t="shared" si="36"/>
        <v>1</v>
      </c>
    </row>
    <row r="93" spans="1:34" s="31" customFormat="1" ht="15.75" x14ac:dyDescent="0.25">
      <c r="A93" s="3"/>
      <c r="B93" s="78">
        <v>74</v>
      </c>
      <c r="C93" s="314"/>
      <c r="D93" s="315"/>
      <c r="E93" s="78">
        <v>74</v>
      </c>
      <c r="F93" s="314"/>
      <c r="G93" s="315"/>
      <c r="H93" s="78">
        <v>74</v>
      </c>
      <c r="I93" s="314"/>
      <c r="J93" s="315"/>
      <c r="K93" s="78">
        <v>74</v>
      </c>
      <c r="L93" s="314"/>
      <c r="M93" s="78">
        <v>74</v>
      </c>
      <c r="N93" s="314"/>
      <c r="O93" s="78">
        <v>74</v>
      </c>
      <c r="P93" s="314"/>
      <c r="Q93" s="78"/>
      <c r="R93" s="279"/>
      <c r="T93" s="327" t="b">
        <f t="shared" si="22"/>
        <v>1</v>
      </c>
      <c r="U93" s="327" t="b">
        <f t="shared" si="23"/>
        <v>1</v>
      </c>
      <c r="V93" s="327" t="b">
        <f t="shared" si="24"/>
        <v>1</v>
      </c>
      <c r="W93" s="327" t="b">
        <f t="shared" si="25"/>
        <v>1</v>
      </c>
      <c r="X93" s="327" t="b">
        <f t="shared" si="26"/>
        <v>1</v>
      </c>
      <c r="Y93" s="327" t="b">
        <f t="shared" si="27"/>
        <v>1</v>
      </c>
      <c r="Z93" s="327" t="b">
        <f t="shared" si="28"/>
        <v>1</v>
      </c>
      <c r="AA93" s="327" t="b">
        <f t="shared" si="29"/>
        <v>1</v>
      </c>
      <c r="AB93" s="327" t="b">
        <f t="shared" si="30"/>
        <v>1</v>
      </c>
      <c r="AC93" s="327" t="b">
        <f t="shared" si="31"/>
        <v>1</v>
      </c>
      <c r="AD93" s="327" t="b">
        <f t="shared" si="32"/>
        <v>1</v>
      </c>
      <c r="AE93" s="327" t="b">
        <f t="shared" si="33"/>
        <v>1</v>
      </c>
      <c r="AF93" s="327" t="b">
        <f t="shared" si="34"/>
        <v>1</v>
      </c>
      <c r="AG93" s="327" t="b">
        <f t="shared" si="35"/>
        <v>1</v>
      </c>
      <c r="AH93" s="327" t="b">
        <f t="shared" si="36"/>
        <v>1</v>
      </c>
    </row>
    <row r="94" spans="1:34" s="31" customFormat="1" ht="15.75" x14ac:dyDescent="0.25">
      <c r="A94" s="3"/>
      <c r="B94" s="78">
        <v>75</v>
      </c>
      <c r="C94" s="314"/>
      <c r="D94" s="315"/>
      <c r="E94" s="78">
        <v>75</v>
      </c>
      <c r="F94" s="314"/>
      <c r="G94" s="315"/>
      <c r="H94" s="78">
        <v>75</v>
      </c>
      <c r="I94" s="314"/>
      <c r="J94" s="315"/>
      <c r="K94" s="78">
        <v>75</v>
      </c>
      <c r="L94" s="314"/>
      <c r="M94" s="78">
        <v>75</v>
      </c>
      <c r="N94" s="314"/>
      <c r="O94" s="78">
        <v>75</v>
      </c>
      <c r="P94" s="314"/>
      <c r="Q94" s="78"/>
      <c r="R94" s="279"/>
      <c r="T94" s="327" t="b">
        <f t="shared" si="22"/>
        <v>1</v>
      </c>
      <c r="U94" s="327" t="b">
        <f t="shared" si="23"/>
        <v>1</v>
      </c>
      <c r="V94" s="327" t="b">
        <f t="shared" si="24"/>
        <v>1</v>
      </c>
      <c r="W94" s="327" t="b">
        <f t="shared" si="25"/>
        <v>1</v>
      </c>
      <c r="X94" s="327" t="b">
        <f t="shared" si="26"/>
        <v>1</v>
      </c>
      <c r="Y94" s="327" t="b">
        <f t="shared" si="27"/>
        <v>1</v>
      </c>
      <c r="Z94" s="327" t="b">
        <f t="shared" si="28"/>
        <v>1</v>
      </c>
      <c r="AA94" s="327" t="b">
        <f t="shared" si="29"/>
        <v>1</v>
      </c>
      <c r="AB94" s="327" t="b">
        <f t="shared" si="30"/>
        <v>1</v>
      </c>
      <c r="AC94" s="327" t="b">
        <f t="shared" si="31"/>
        <v>1</v>
      </c>
      <c r="AD94" s="327" t="b">
        <f t="shared" si="32"/>
        <v>1</v>
      </c>
      <c r="AE94" s="327" t="b">
        <f t="shared" si="33"/>
        <v>1</v>
      </c>
      <c r="AF94" s="327" t="b">
        <f t="shared" si="34"/>
        <v>1</v>
      </c>
      <c r="AG94" s="327" t="b">
        <f t="shared" si="35"/>
        <v>1</v>
      </c>
      <c r="AH94" s="327" t="b">
        <f t="shared" si="36"/>
        <v>1</v>
      </c>
    </row>
    <row r="95" spans="1:34" s="31" customFormat="1" ht="15.75" x14ac:dyDescent="0.25">
      <c r="A95" s="3"/>
      <c r="B95" s="78">
        <v>76</v>
      </c>
      <c r="C95" s="314"/>
      <c r="D95" s="315"/>
      <c r="E95" s="78">
        <v>76</v>
      </c>
      <c r="F95" s="314"/>
      <c r="G95" s="315"/>
      <c r="H95" s="78">
        <v>76</v>
      </c>
      <c r="I95" s="314"/>
      <c r="J95" s="315"/>
      <c r="K95" s="78">
        <v>76</v>
      </c>
      <c r="L95" s="314"/>
      <c r="M95" s="78">
        <v>76</v>
      </c>
      <c r="N95" s="314"/>
      <c r="O95" s="78">
        <v>76</v>
      </c>
      <c r="P95" s="314"/>
      <c r="Q95" s="78"/>
      <c r="R95" s="279"/>
      <c r="T95" s="327" t="b">
        <f t="shared" si="22"/>
        <v>1</v>
      </c>
      <c r="U95" s="327" t="b">
        <f t="shared" si="23"/>
        <v>1</v>
      </c>
      <c r="V95" s="327" t="b">
        <f t="shared" si="24"/>
        <v>1</v>
      </c>
      <c r="W95" s="327" t="b">
        <f t="shared" si="25"/>
        <v>1</v>
      </c>
      <c r="X95" s="327" t="b">
        <f t="shared" si="26"/>
        <v>1</v>
      </c>
      <c r="Y95" s="327" t="b">
        <f t="shared" si="27"/>
        <v>1</v>
      </c>
      <c r="Z95" s="327" t="b">
        <f t="shared" si="28"/>
        <v>1</v>
      </c>
      <c r="AA95" s="327" t="b">
        <f t="shared" si="29"/>
        <v>1</v>
      </c>
      <c r="AB95" s="327" t="b">
        <f t="shared" si="30"/>
        <v>1</v>
      </c>
      <c r="AC95" s="327" t="b">
        <f t="shared" si="31"/>
        <v>1</v>
      </c>
      <c r="AD95" s="327" t="b">
        <f t="shared" si="32"/>
        <v>1</v>
      </c>
      <c r="AE95" s="327" t="b">
        <f t="shared" si="33"/>
        <v>1</v>
      </c>
      <c r="AF95" s="327" t="b">
        <f t="shared" si="34"/>
        <v>1</v>
      </c>
      <c r="AG95" s="327" t="b">
        <f t="shared" si="35"/>
        <v>1</v>
      </c>
      <c r="AH95" s="327" t="b">
        <f t="shared" si="36"/>
        <v>1</v>
      </c>
    </row>
    <row r="96" spans="1:34" s="31" customFormat="1" ht="15.75" x14ac:dyDescent="0.25">
      <c r="A96" s="3"/>
      <c r="B96" s="78">
        <v>77</v>
      </c>
      <c r="C96" s="314"/>
      <c r="D96" s="315"/>
      <c r="E96" s="78">
        <v>77</v>
      </c>
      <c r="F96" s="314"/>
      <c r="G96" s="315"/>
      <c r="H96" s="78">
        <v>77</v>
      </c>
      <c r="I96" s="314"/>
      <c r="J96" s="315"/>
      <c r="K96" s="78">
        <v>77</v>
      </c>
      <c r="L96" s="314"/>
      <c r="M96" s="78">
        <v>77</v>
      </c>
      <c r="N96" s="314"/>
      <c r="O96" s="78">
        <v>77</v>
      </c>
      <c r="P96" s="314"/>
      <c r="Q96" s="78"/>
      <c r="R96" s="279"/>
      <c r="T96" s="327" t="b">
        <f t="shared" si="22"/>
        <v>1</v>
      </c>
      <c r="U96" s="327" t="b">
        <f t="shared" si="23"/>
        <v>1</v>
      </c>
      <c r="V96" s="327" t="b">
        <f t="shared" si="24"/>
        <v>1</v>
      </c>
      <c r="W96" s="327" t="b">
        <f t="shared" si="25"/>
        <v>1</v>
      </c>
      <c r="X96" s="327" t="b">
        <f t="shared" si="26"/>
        <v>1</v>
      </c>
      <c r="Y96" s="327" t="b">
        <f t="shared" si="27"/>
        <v>1</v>
      </c>
      <c r="Z96" s="327" t="b">
        <f t="shared" si="28"/>
        <v>1</v>
      </c>
      <c r="AA96" s="327" t="b">
        <f t="shared" si="29"/>
        <v>1</v>
      </c>
      <c r="AB96" s="327" t="b">
        <f t="shared" si="30"/>
        <v>1</v>
      </c>
      <c r="AC96" s="327" t="b">
        <f t="shared" si="31"/>
        <v>1</v>
      </c>
      <c r="AD96" s="327" t="b">
        <f t="shared" si="32"/>
        <v>1</v>
      </c>
      <c r="AE96" s="327" t="b">
        <f t="shared" si="33"/>
        <v>1</v>
      </c>
      <c r="AF96" s="327" t="b">
        <f t="shared" si="34"/>
        <v>1</v>
      </c>
      <c r="AG96" s="327" t="b">
        <f t="shared" si="35"/>
        <v>1</v>
      </c>
      <c r="AH96" s="327" t="b">
        <f t="shared" si="36"/>
        <v>1</v>
      </c>
    </row>
    <row r="97" spans="1:34" s="31" customFormat="1" ht="15.75" x14ac:dyDescent="0.25">
      <c r="A97" s="3"/>
      <c r="B97" s="78">
        <v>78</v>
      </c>
      <c r="C97" s="314"/>
      <c r="D97" s="315"/>
      <c r="E97" s="78">
        <v>78</v>
      </c>
      <c r="F97" s="314"/>
      <c r="G97" s="315"/>
      <c r="H97" s="78">
        <v>78</v>
      </c>
      <c r="I97" s="314"/>
      <c r="J97" s="315"/>
      <c r="K97" s="78">
        <v>78</v>
      </c>
      <c r="L97" s="314"/>
      <c r="M97" s="78">
        <v>78</v>
      </c>
      <c r="N97" s="314"/>
      <c r="O97" s="78">
        <v>78</v>
      </c>
      <c r="P97" s="314"/>
      <c r="Q97" s="78"/>
      <c r="R97" s="279"/>
      <c r="T97" s="327" t="b">
        <f t="shared" si="22"/>
        <v>1</v>
      </c>
      <c r="U97" s="327" t="b">
        <f t="shared" si="23"/>
        <v>1</v>
      </c>
      <c r="V97" s="327" t="b">
        <f t="shared" si="24"/>
        <v>1</v>
      </c>
      <c r="W97" s="327" t="b">
        <f t="shared" si="25"/>
        <v>1</v>
      </c>
      <c r="X97" s="327" t="b">
        <f t="shared" si="26"/>
        <v>1</v>
      </c>
      <c r="Y97" s="327" t="b">
        <f t="shared" si="27"/>
        <v>1</v>
      </c>
      <c r="Z97" s="327" t="b">
        <f t="shared" si="28"/>
        <v>1</v>
      </c>
      <c r="AA97" s="327" t="b">
        <f t="shared" si="29"/>
        <v>1</v>
      </c>
      <c r="AB97" s="327" t="b">
        <f t="shared" si="30"/>
        <v>1</v>
      </c>
      <c r="AC97" s="327" t="b">
        <f t="shared" si="31"/>
        <v>1</v>
      </c>
      <c r="AD97" s="327" t="b">
        <f t="shared" si="32"/>
        <v>1</v>
      </c>
      <c r="AE97" s="327" t="b">
        <f t="shared" si="33"/>
        <v>1</v>
      </c>
      <c r="AF97" s="327" t="b">
        <f t="shared" si="34"/>
        <v>1</v>
      </c>
      <c r="AG97" s="327" t="b">
        <f t="shared" si="35"/>
        <v>1</v>
      </c>
      <c r="AH97" s="327" t="b">
        <f t="shared" si="36"/>
        <v>1</v>
      </c>
    </row>
    <row r="98" spans="1:34" s="31" customFormat="1" ht="15.75" x14ac:dyDescent="0.25">
      <c r="A98" s="3"/>
      <c r="B98" s="78">
        <v>79</v>
      </c>
      <c r="C98" s="314"/>
      <c r="D98" s="315"/>
      <c r="E98" s="78">
        <v>79</v>
      </c>
      <c r="F98" s="314"/>
      <c r="G98" s="315"/>
      <c r="H98" s="78">
        <v>79</v>
      </c>
      <c r="I98" s="314"/>
      <c r="J98" s="315"/>
      <c r="K98" s="78">
        <v>79</v>
      </c>
      <c r="L98" s="314"/>
      <c r="M98" s="78">
        <v>79</v>
      </c>
      <c r="N98" s="314"/>
      <c r="O98" s="78">
        <v>79</v>
      </c>
      <c r="P98" s="314"/>
      <c r="Q98" s="78"/>
      <c r="R98" s="279"/>
      <c r="T98" s="327" t="b">
        <f t="shared" si="22"/>
        <v>1</v>
      </c>
      <c r="U98" s="327" t="b">
        <f t="shared" si="23"/>
        <v>1</v>
      </c>
      <c r="V98" s="327" t="b">
        <f t="shared" si="24"/>
        <v>1</v>
      </c>
      <c r="W98" s="327" t="b">
        <f t="shared" si="25"/>
        <v>1</v>
      </c>
      <c r="X98" s="327" t="b">
        <f t="shared" si="26"/>
        <v>1</v>
      </c>
      <c r="Y98" s="327" t="b">
        <f t="shared" si="27"/>
        <v>1</v>
      </c>
      <c r="Z98" s="327" t="b">
        <f t="shared" si="28"/>
        <v>1</v>
      </c>
      <c r="AA98" s="327" t="b">
        <f t="shared" si="29"/>
        <v>1</v>
      </c>
      <c r="AB98" s="327" t="b">
        <f t="shared" si="30"/>
        <v>1</v>
      </c>
      <c r="AC98" s="327" t="b">
        <f t="shared" si="31"/>
        <v>1</v>
      </c>
      <c r="AD98" s="327" t="b">
        <f t="shared" si="32"/>
        <v>1</v>
      </c>
      <c r="AE98" s="327" t="b">
        <f t="shared" si="33"/>
        <v>1</v>
      </c>
      <c r="AF98" s="327" t="b">
        <f t="shared" si="34"/>
        <v>1</v>
      </c>
      <c r="AG98" s="327" t="b">
        <f t="shared" si="35"/>
        <v>1</v>
      </c>
      <c r="AH98" s="327" t="b">
        <f t="shared" si="36"/>
        <v>1</v>
      </c>
    </row>
    <row r="99" spans="1:34" s="31" customFormat="1" ht="15.75" x14ac:dyDescent="0.25">
      <c r="A99" s="3"/>
      <c r="B99" s="78">
        <v>80</v>
      </c>
      <c r="C99" s="314"/>
      <c r="D99" s="315"/>
      <c r="E99" s="78">
        <v>80</v>
      </c>
      <c r="F99" s="314"/>
      <c r="G99" s="315"/>
      <c r="H99" s="78">
        <v>80</v>
      </c>
      <c r="I99" s="314"/>
      <c r="J99" s="315"/>
      <c r="K99" s="78">
        <v>80</v>
      </c>
      <c r="L99" s="314"/>
      <c r="M99" s="78">
        <v>80</v>
      </c>
      <c r="N99" s="314"/>
      <c r="O99" s="78">
        <v>80</v>
      </c>
      <c r="P99" s="314"/>
      <c r="Q99" s="78"/>
      <c r="R99" s="279"/>
      <c r="T99" s="327" t="b">
        <f t="shared" si="22"/>
        <v>1</v>
      </c>
      <c r="U99" s="327" t="b">
        <f t="shared" si="23"/>
        <v>1</v>
      </c>
      <c r="V99" s="327" t="b">
        <f t="shared" si="24"/>
        <v>1</v>
      </c>
      <c r="W99" s="327" t="b">
        <f t="shared" si="25"/>
        <v>1</v>
      </c>
      <c r="X99" s="327" t="b">
        <f t="shared" si="26"/>
        <v>1</v>
      </c>
      <c r="Y99" s="327" t="b">
        <f t="shared" si="27"/>
        <v>1</v>
      </c>
      <c r="Z99" s="327" t="b">
        <f t="shared" si="28"/>
        <v>1</v>
      </c>
      <c r="AA99" s="327" t="b">
        <f t="shared" si="29"/>
        <v>1</v>
      </c>
      <c r="AB99" s="327" t="b">
        <f t="shared" si="30"/>
        <v>1</v>
      </c>
      <c r="AC99" s="327" t="b">
        <f t="shared" si="31"/>
        <v>1</v>
      </c>
      <c r="AD99" s="327" t="b">
        <f t="shared" si="32"/>
        <v>1</v>
      </c>
      <c r="AE99" s="327" t="b">
        <f t="shared" si="33"/>
        <v>1</v>
      </c>
      <c r="AF99" s="327" t="b">
        <f t="shared" si="34"/>
        <v>1</v>
      </c>
      <c r="AG99" s="327" t="b">
        <f t="shared" si="35"/>
        <v>1</v>
      </c>
      <c r="AH99" s="327" t="b">
        <f t="shared" si="36"/>
        <v>1</v>
      </c>
    </row>
    <row r="100" spans="1:34" s="31" customFormat="1" ht="15.75" x14ac:dyDescent="0.25">
      <c r="A100" s="3"/>
      <c r="B100" s="78">
        <v>81</v>
      </c>
      <c r="C100" s="314"/>
      <c r="D100" s="315"/>
      <c r="E100" s="78">
        <v>81</v>
      </c>
      <c r="F100" s="314"/>
      <c r="G100" s="315"/>
      <c r="H100" s="78">
        <v>81</v>
      </c>
      <c r="I100" s="314"/>
      <c r="J100" s="315"/>
      <c r="K100" s="78">
        <v>81</v>
      </c>
      <c r="L100" s="314"/>
      <c r="M100" s="78">
        <v>81</v>
      </c>
      <c r="N100" s="314"/>
      <c r="O100" s="78">
        <v>81</v>
      </c>
      <c r="P100" s="314"/>
      <c r="Q100" s="78"/>
      <c r="R100" s="279"/>
      <c r="T100" s="327" t="b">
        <f t="shared" si="22"/>
        <v>1</v>
      </c>
      <c r="U100" s="327" t="b">
        <f t="shared" si="23"/>
        <v>1</v>
      </c>
      <c r="V100" s="327" t="b">
        <f t="shared" si="24"/>
        <v>1</v>
      </c>
      <c r="W100" s="327" t="b">
        <f t="shared" si="25"/>
        <v>1</v>
      </c>
      <c r="X100" s="327" t="b">
        <f t="shared" si="26"/>
        <v>1</v>
      </c>
      <c r="Y100" s="327" t="b">
        <f t="shared" si="27"/>
        <v>1</v>
      </c>
      <c r="Z100" s="327" t="b">
        <f t="shared" si="28"/>
        <v>1</v>
      </c>
      <c r="AA100" s="327" t="b">
        <f t="shared" si="29"/>
        <v>1</v>
      </c>
      <c r="AB100" s="327" t="b">
        <f t="shared" si="30"/>
        <v>1</v>
      </c>
      <c r="AC100" s="327" t="b">
        <f t="shared" si="31"/>
        <v>1</v>
      </c>
      <c r="AD100" s="327" t="b">
        <f t="shared" si="32"/>
        <v>1</v>
      </c>
      <c r="AE100" s="327" t="b">
        <f t="shared" si="33"/>
        <v>1</v>
      </c>
      <c r="AF100" s="327" t="b">
        <f t="shared" si="34"/>
        <v>1</v>
      </c>
      <c r="AG100" s="327" t="b">
        <f t="shared" si="35"/>
        <v>1</v>
      </c>
      <c r="AH100" s="327" t="b">
        <f t="shared" si="36"/>
        <v>1</v>
      </c>
    </row>
    <row r="101" spans="1:34" s="31" customFormat="1" ht="15.75" x14ac:dyDescent="0.25">
      <c r="A101" s="3"/>
      <c r="B101" s="78">
        <v>82</v>
      </c>
      <c r="C101" s="314"/>
      <c r="D101" s="315"/>
      <c r="E101" s="78">
        <v>82</v>
      </c>
      <c r="F101" s="314"/>
      <c r="G101" s="315"/>
      <c r="H101" s="78">
        <v>82</v>
      </c>
      <c r="I101" s="314"/>
      <c r="J101" s="315"/>
      <c r="K101" s="78">
        <v>82</v>
      </c>
      <c r="L101" s="314"/>
      <c r="M101" s="78">
        <v>82</v>
      </c>
      <c r="N101" s="314"/>
      <c r="O101" s="78">
        <v>82</v>
      </c>
      <c r="P101" s="314"/>
      <c r="Q101" s="78"/>
      <c r="R101" s="279"/>
      <c r="T101" s="327" t="b">
        <f t="shared" si="22"/>
        <v>1</v>
      </c>
      <c r="U101" s="327" t="b">
        <f t="shared" si="23"/>
        <v>1</v>
      </c>
      <c r="V101" s="327" t="b">
        <f t="shared" si="24"/>
        <v>1</v>
      </c>
      <c r="W101" s="327" t="b">
        <f t="shared" si="25"/>
        <v>1</v>
      </c>
      <c r="X101" s="327" t="b">
        <f t="shared" si="26"/>
        <v>1</v>
      </c>
      <c r="Y101" s="327" t="b">
        <f t="shared" si="27"/>
        <v>1</v>
      </c>
      <c r="Z101" s="327" t="b">
        <f t="shared" si="28"/>
        <v>1</v>
      </c>
      <c r="AA101" s="327" t="b">
        <f t="shared" si="29"/>
        <v>1</v>
      </c>
      <c r="AB101" s="327" t="b">
        <f t="shared" si="30"/>
        <v>1</v>
      </c>
      <c r="AC101" s="327" t="b">
        <f t="shared" si="31"/>
        <v>1</v>
      </c>
      <c r="AD101" s="327" t="b">
        <f t="shared" si="32"/>
        <v>1</v>
      </c>
      <c r="AE101" s="327" t="b">
        <f t="shared" si="33"/>
        <v>1</v>
      </c>
      <c r="AF101" s="327" t="b">
        <f t="shared" si="34"/>
        <v>1</v>
      </c>
      <c r="AG101" s="327" t="b">
        <f t="shared" si="35"/>
        <v>1</v>
      </c>
      <c r="AH101" s="327" t="b">
        <f t="shared" si="36"/>
        <v>1</v>
      </c>
    </row>
    <row r="102" spans="1:34" s="31" customFormat="1" ht="15.75" x14ac:dyDescent="0.25">
      <c r="A102" s="3"/>
      <c r="B102" s="78">
        <v>83</v>
      </c>
      <c r="C102" s="314"/>
      <c r="D102" s="315"/>
      <c r="E102" s="78">
        <v>83</v>
      </c>
      <c r="F102" s="314"/>
      <c r="G102" s="315"/>
      <c r="H102" s="78">
        <v>83</v>
      </c>
      <c r="I102" s="314"/>
      <c r="J102" s="315"/>
      <c r="K102" s="78">
        <v>83</v>
      </c>
      <c r="L102" s="314"/>
      <c r="M102" s="78">
        <v>83</v>
      </c>
      <c r="N102" s="314"/>
      <c r="O102" s="78">
        <v>83</v>
      </c>
      <c r="P102" s="314"/>
      <c r="Q102" s="78"/>
      <c r="R102" s="279"/>
      <c r="T102" s="327" t="b">
        <f t="shared" si="22"/>
        <v>1</v>
      </c>
      <c r="U102" s="327" t="b">
        <f t="shared" si="23"/>
        <v>1</v>
      </c>
      <c r="V102" s="327" t="b">
        <f t="shared" si="24"/>
        <v>1</v>
      </c>
      <c r="W102" s="327" t="b">
        <f t="shared" si="25"/>
        <v>1</v>
      </c>
      <c r="X102" s="327" t="b">
        <f t="shared" si="26"/>
        <v>1</v>
      </c>
      <c r="Y102" s="327" t="b">
        <f t="shared" si="27"/>
        <v>1</v>
      </c>
      <c r="Z102" s="327" t="b">
        <f t="shared" si="28"/>
        <v>1</v>
      </c>
      <c r="AA102" s="327" t="b">
        <f t="shared" si="29"/>
        <v>1</v>
      </c>
      <c r="AB102" s="327" t="b">
        <f t="shared" si="30"/>
        <v>1</v>
      </c>
      <c r="AC102" s="327" t="b">
        <f t="shared" si="31"/>
        <v>1</v>
      </c>
      <c r="AD102" s="327" t="b">
        <f t="shared" si="32"/>
        <v>1</v>
      </c>
      <c r="AE102" s="327" t="b">
        <f t="shared" si="33"/>
        <v>1</v>
      </c>
      <c r="AF102" s="327" t="b">
        <f t="shared" si="34"/>
        <v>1</v>
      </c>
      <c r="AG102" s="327" t="b">
        <f t="shared" si="35"/>
        <v>1</v>
      </c>
      <c r="AH102" s="327" t="b">
        <f t="shared" si="36"/>
        <v>1</v>
      </c>
    </row>
    <row r="103" spans="1:34" s="31" customFormat="1" ht="15.75" x14ac:dyDescent="0.25">
      <c r="A103" s="3"/>
      <c r="B103" s="78">
        <v>84</v>
      </c>
      <c r="C103" s="314"/>
      <c r="D103" s="315"/>
      <c r="E103" s="78">
        <v>84</v>
      </c>
      <c r="F103" s="314"/>
      <c r="G103" s="315"/>
      <c r="H103" s="78">
        <v>84</v>
      </c>
      <c r="I103" s="314"/>
      <c r="J103" s="315"/>
      <c r="K103" s="78">
        <v>84</v>
      </c>
      <c r="L103" s="314"/>
      <c r="M103" s="78">
        <v>84</v>
      </c>
      <c r="N103" s="314"/>
      <c r="O103" s="78">
        <v>84</v>
      </c>
      <c r="P103" s="314"/>
      <c r="Q103" s="78"/>
      <c r="R103" s="279"/>
      <c r="T103" s="327" t="b">
        <f t="shared" si="22"/>
        <v>1</v>
      </c>
      <c r="U103" s="327" t="b">
        <f t="shared" si="23"/>
        <v>1</v>
      </c>
      <c r="V103" s="327" t="b">
        <f t="shared" si="24"/>
        <v>1</v>
      </c>
      <c r="W103" s="327" t="b">
        <f t="shared" si="25"/>
        <v>1</v>
      </c>
      <c r="X103" s="327" t="b">
        <f t="shared" si="26"/>
        <v>1</v>
      </c>
      <c r="Y103" s="327" t="b">
        <f t="shared" si="27"/>
        <v>1</v>
      </c>
      <c r="Z103" s="327" t="b">
        <f t="shared" si="28"/>
        <v>1</v>
      </c>
      <c r="AA103" s="327" t="b">
        <f t="shared" si="29"/>
        <v>1</v>
      </c>
      <c r="AB103" s="327" t="b">
        <f t="shared" si="30"/>
        <v>1</v>
      </c>
      <c r="AC103" s="327" t="b">
        <f t="shared" si="31"/>
        <v>1</v>
      </c>
      <c r="AD103" s="327" t="b">
        <f t="shared" si="32"/>
        <v>1</v>
      </c>
      <c r="AE103" s="327" t="b">
        <f t="shared" si="33"/>
        <v>1</v>
      </c>
      <c r="AF103" s="327" t="b">
        <f t="shared" si="34"/>
        <v>1</v>
      </c>
      <c r="AG103" s="327" t="b">
        <f t="shared" si="35"/>
        <v>1</v>
      </c>
      <c r="AH103" s="327" t="b">
        <f t="shared" si="36"/>
        <v>1</v>
      </c>
    </row>
    <row r="104" spans="1:34" s="31" customFormat="1" ht="15.75" x14ac:dyDescent="0.25">
      <c r="A104" s="3"/>
      <c r="B104" s="78">
        <v>85</v>
      </c>
      <c r="C104" s="314"/>
      <c r="D104" s="315"/>
      <c r="E104" s="78">
        <v>85</v>
      </c>
      <c r="F104" s="314"/>
      <c r="G104" s="315"/>
      <c r="H104" s="78">
        <v>85</v>
      </c>
      <c r="I104" s="314"/>
      <c r="J104" s="315"/>
      <c r="K104" s="78">
        <v>85</v>
      </c>
      <c r="L104" s="314"/>
      <c r="M104" s="78">
        <v>85</v>
      </c>
      <c r="N104" s="314"/>
      <c r="O104" s="78">
        <v>85</v>
      </c>
      <c r="P104" s="314"/>
      <c r="Q104" s="78"/>
      <c r="R104" s="279"/>
      <c r="T104" s="327" t="b">
        <f t="shared" si="22"/>
        <v>1</v>
      </c>
      <c r="U104" s="327" t="b">
        <f t="shared" si="23"/>
        <v>1</v>
      </c>
      <c r="V104" s="327" t="b">
        <f t="shared" si="24"/>
        <v>1</v>
      </c>
      <c r="W104" s="327" t="b">
        <f t="shared" si="25"/>
        <v>1</v>
      </c>
      <c r="X104" s="327" t="b">
        <f t="shared" si="26"/>
        <v>1</v>
      </c>
      <c r="Y104" s="327" t="b">
        <f t="shared" si="27"/>
        <v>1</v>
      </c>
      <c r="Z104" s="327" t="b">
        <f t="shared" si="28"/>
        <v>1</v>
      </c>
      <c r="AA104" s="327" t="b">
        <f t="shared" si="29"/>
        <v>1</v>
      </c>
      <c r="AB104" s="327" t="b">
        <f t="shared" si="30"/>
        <v>1</v>
      </c>
      <c r="AC104" s="327" t="b">
        <f t="shared" si="31"/>
        <v>1</v>
      </c>
      <c r="AD104" s="327" t="b">
        <f t="shared" si="32"/>
        <v>1</v>
      </c>
      <c r="AE104" s="327" t="b">
        <f t="shared" si="33"/>
        <v>1</v>
      </c>
      <c r="AF104" s="327" t="b">
        <f t="shared" si="34"/>
        <v>1</v>
      </c>
      <c r="AG104" s="327" t="b">
        <f t="shared" si="35"/>
        <v>1</v>
      </c>
      <c r="AH104" s="327" t="b">
        <f t="shared" si="36"/>
        <v>1</v>
      </c>
    </row>
    <row r="105" spans="1:34" s="31" customFormat="1" ht="15.75" x14ac:dyDescent="0.25">
      <c r="A105" s="3"/>
      <c r="B105" s="78">
        <v>86</v>
      </c>
      <c r="C105" s="314"/>
      <c r="D105" s="315"/>
      <c r="E105" s="78">
        <v>86</v>
      </c>
      <c r="F105" s="314"/>
      <c r="G105" s="315"/>
      <c r="H105" s="78">
        <v>86</v>
      </c>
      <c r="I105" s="314"/>
      <c r="J105" s="315"/>
      <c r="K105" s="78">
        <v>86</v>
      </c>
      <c r="L105" s="314"/>
      <c r="M105" s="78">
        <v>86</v>
      </c>
      <c r="N105" s="314"/>
      <c r="O105" s="78">
        <v>86</v>
      </c>
      <c r="P105" s="314"/>
      <c r="Q105" s="78"/>
      <c r="R105" s="279"/>
      <c r="T105" s="327" t="b">
        <f t="shared" si="22"/>
        <v>1</v>
      </c>
      <c r="U105" s="327" t="b">
        <f t="shared" si="23"/>
        <v>1</v>
      </c>
      <c r="V105" s="327" t="b">
        <f t="shared" si="24"/>
        <v>1</v>
      </c>
      <c r="W105" s="327" t="b">
        <f t="shared" si="25"/>
        <v>1</v>
      </c>
      <c r="X105" s="327" t="b">
        <f t="shared" si="26"/>
        <v>1</v>
      </c>
      <c r="Y105" s="327" t="b">
        <f t="shared" si="27"/>
        <v>1</v>
      </c>
      <c r="Z105" s="327" t="b">
        <f t="shared" si="28"/>
        <v>1</v>
      </c>
      <c r="AA105" s="327" t="b">
        <f t="shared" si="29"/>
        <v>1</v>
      </c>
      <c r="AB105" s="327" t="b">
        <f t="shared" si="30"/>
        <v>1</v>
      </c>
      <c r="AC105" s="327" t="b">
        <f t="shared" si="31"/>
        <v>1</v>
      </c>
      <c r="AD105" s="327" t="b">
        <f t="shared" si="32"/>
        <v>1</v>
      </c>
      <c r="AE105" s="327" t="b">
        <f t="shared" si="33"/>
        <v>1</v>
      </c>
      <c r="AF105" s="327" t="b">
        <f t="shared" si="34"/>
        <v>1</v>
      </c>
      <c r="AG105" s="327" t="b">
        <f t="shared" si="35"/>
        <v>1</v>
      </c>
      <c r="AH105" s="327" t="b">
        <f t="shared" si="36"/>
        <v>1</v>
      </c>
    </row>
    <row r="106" spans="1:34" s="31" customFormat="1" ht="15.75" x14ac:dyDescent="0.25">
      <c r="A106" s="3"/>
      <c r="B106" s="78">
        <v>87</v>
      </c>
      <c r="C106" s="314"/>
      <c r="D106" s="315"/>
      <c r="E106" s="78">
        <v>87</v>
      </c>
      <c r="F106" s="314"/>
      <c r="G106" s="315"/>
      <c r="H106" s="78">
        <v>87</v>
      </c>
      <c r="I106" s="314"/>
      <c r="J106" s="315"/>
      <c r="K106" s="78">
        <v>87</v>
      </c>
      <c r="L106" s="314"/>
      <c r="M106" s="78">
        <v>87</v>
      </c>
      <c r="N106" s="314"/>
      <c r="O106" s="78">
        <v>87</v>
      </c>
      <c r="P106" s="314"/>
      <c r="Q106" s="78"/>
      <c r="R106" s="279"/>
      <c r="T106" s="327" t="b">
        <f t="shared" si="22"/>
        <v>1</v>
      </c>
      <c r="U106" s="327" t="b">
        <f t="shared" si="23"/>
        <v>1</v>
      </c>
      <c r="V106" s="327" t="b">
        <f t="shared" si="24"/>
        <v>1</v>
      </c>
      <c r="W106" s="327" t="b">
        <f t="shared" si="25"/>
        <v>1</v>
      </c>
      <c r="X106" s="327" t="b">
        <f t="shared" si="26"/>
        <v>1</v>
      </c>
      <c r="Y106" s="327" t="b">
        <f t="shared" si="27"/>
        <v>1</v>
      </c>
      <c r="Z106" s="327" t="b">
        <f t="shared" si="28"/>
        <v>1</v>
      </c>
      <c r="AA106" s="327" t="b">
        <f t="shared" si="29"/>
        <v>1</v>
      </c>
      <c r="AB106" s="327" t="b">
        <f t="shared" si="30"/>
        <v>1</v>
      </c>
      <c r="AC106" s="327" t="b">
        <f t="shared" si="31"/>
        <v>1</v>
      </c>
      <c r="AD106" s="327" t="b">
        <f t="shared" si="32"/>
        <v>1</v>
      </c>
      <c r="AE106" s="327" t="b">
        <f t="shared" si="33"/>
        <v>1</v>
      </c>
      <c r="AF106" s="327" t="b">
        <f t="shared" si="34"/>
        <v>1</v>
      </c>
      <c r="AG106" s="327" t="b">
        <f t="shared" si="35"/>
        <v>1</v>
      </c>
      <c r="AH106" s="327" t="b">
        <f t="shared" si="36"/>
        <v>1</v>
      </c>
    </row>
    <row r="107" spans="1:34" s="31" customFormat="1" ht="15.75" x14ac:dyDescent="0.25">
      <c r="A107" s="3"/>
      <c r="B107" s="78">
        <v>88</v>
      </c>
      <c r="C107" s="314"/>
      <c r="D107" s="315"/>
      <c r="E107" s="78">
        <v>88</v>
      </c>
      <c r="F107" s="314"/>
      <c r="G107" s="315"/>
      <c r="H107" s="78">
        <v>88</v>
      </c>
      <c r="I107" s="314"/>
      <c r="J107" s="315"/>
      <c r="K107" s="78">
        <v>88</v>
      </c>
      <c r="L107" s="314"/>
      <c r="M107" s="78">
        <v>88</v>
      </c>
      <c r="N107" s="314"/>
      <c r="O107" s="78">
        <v>88</v>
      </c>
      <c r="P107" s="314"/>
      <c r="Q107" s="78"/>
      <c r="R107" s="279"/>
      <c r="T107" s="327" t="b">
        <f t="shared" si="22"/>
        <v>1</v>
      </c>
      <c r="U107" s="327" t="b">
        <f t="shared" si="23"/>
        <v>1</v>
      </c>
      <c r="V107" s="327" t="b">
        <f t="shared" si="24"/>
        <v>1</v>
      </c>
      <c r="W107" s="327" t="b">
        <f t="shared" si="25"/>
        <v>1</v>
      </c>
      <c r="X107" s="327" t="b">
        <f t="shared" si="26"/>
        <v>1</v>
      </c>
      <c r="Y107" s="327" t="b">
        <f t="shared" si="27"/>
        <v>1</v>
      </c>
      <c r="Z107" s="327" t="b">
        <f t="shared" si="28"/>
        <v>1</v>
      </c>
      <c r="AA107" s="327" t="b">
        <f t="shared" si="29"/>
        <v>1</v>
      </c>
      <c r="AB107" s="327" t="b">
        <f t="shared" si="30"/>
        <v>1</v>
      </c>
      <c r="AC107" s="327" t="b">
        <f t="shared" si="31"/>
        <v>1</v>
      </c>
      <c r="AD107" s="327" t="b">
        <f t="shared" si="32"/>
        <v>1</v>
      </c>
      <c r="AE107" s="327" t="b">
        <f t="shared" si="33"/>
        <v>1</v>
      </c>
      <c r="AF107" s="327" t="b">
        <f t="shared" si="34"/>
        <v>1</v>
      </c>
      <c r="AG107" s="327" t="b">
        <f t="shared" si="35"/>
        <v>1</v>
      </c>
      <c r="AH107" s="327" t="b">
        <f t="shared" si="36"/>
        <v>1</v>
      </c>
    </row>
    <row r="108" spans="1:34" s="31" customFormat="1" ht="15.75" x14ac:dyDescent="0.25">
      <c r="A108" s="3"/>
      <c r="B108" s="78">
        <v>89</v>
      </c>
      <c r="C108" s="314"/>
      <c r="D108" s="315"/>
      <c r="E108" s="78">
        <v>89</v>
      </c>
      <c r="F108" s="314"/>
      <c r="G108" s="315"/>
      <c r="H108" s="78">
        <v>89</v>
      </c>
      <c r="I108" s="314"/>
      <c r="J108" s="315"/>
      <c r="K108" s="78">
        <v>89</v>
      </c>
      <c r="L108" s="314"/>
      <c r="M108" s="78">
        <v>89</v>
      </c>
      <c r="N108" s="314"/>
      <c r="O108" s="78">
        <v>89</v>
      </c>
      <c r="P108" s="314"/>
      <c r="Q108" s="78"/>
      <c r="R108" s="279"/>
      <c r="T108" s="327" t="b">
        <f t="shared" si="22"/>
        <v>1</v>
      </c>
      <c r="U108" s="327" t="b">
        <f t="shared" si="23"/>
        <v>1</v>
      </c>
      <c r="V108" s="327" t="b">
        <f t="shared" si="24"/>
        <v>1</v>
      </c>
      <c r="W108" s="327" t="b">
        <f t="shared" si="25"/>
        <v>1</v>
      </c>
      <c r="X108" s="327" t="b">
        <f t="shared" si="26"/>
        <v>1</v>
      </c>
      <c r="Y108" s="327" t="b">
        <f t="shared" si="27"/>
        <v>1</v>
      </c>
      <c r="Z108" s="327" t="b">
        <f t="shared" si="28"/>
        <v>1</v>
      </c>
      <c r="AA108" s="327" t="b">
        <f t="shared" si="29"/>
        <v>1</v>
      </c>
      <c r="AB108" s="327" t="b">
        <f t="shared" si="30"/>
        <v>1</v>
      </c>
      <c r="AC108" s="327" t="b">
        <f t="shared" si="31"/>
        <v>1</v>
      </c>
      <c r="AD108" s="327" t="b">
        <f t="shared" si="32"/>
        <v>1</v>
      </c>
      <c r="AE108" s="327" t="b">
        <f t="shared" si="33"/>
        <v>1</v>
      </c>
      <c r="AF108" s="327" t="b">
        <f t="shared" si="34"/>
        <v>1</v>
      </c>
      <c r="AG108" s="327" t="b">
        <f t="shared" si="35"/>
        <v>1</v>
      </c>
      <c r="AH108" s="327" t="b">
        <f t="shared" si="36"/>
        <v>1</v>
      </c>
    </row>
    <row r="109" spans="1:34" s="31" customFormat="1" ht="15.75" x14ac:dyDescent="0.25">
      <c r="A109" s="3"/>
      <c r="B109" s="78">
        <v>90</v>
      </c>
      <c r="C109" s="314"/>
      <c r="D109" s="315"/>
      <c r="E109" s="78">
        <v>90</v>
      </c>
      <c r="F109" s="314"/>
      <c r="G109" s="315"/>
      <c r="H109" s="78">
        <v>90</v>
      </c>
      <c r="I109" s="314"/>
      <c r="J109" s="315"/>
      <c r="K109" s="78">
        <v>90</v>
      </c>
      <c r="L109" s="314"/>
      <c r="M109" s="78">
        <v>90</v>
      </c>
      <c r="N109" s="314"/>
      <c r="O109" s="78">
        <v>90</v>
      </c>
      <c r="P109" s="314"/>
      <c r="Q109" s="78"/>
      <c r="R109" s="279"/>
      <c r="T109" s="327" t="b">
        <f t="shared" si="22"/>
        <v>1</v>
      </c>
      <c r="U109" s="327" t="b">
        <f t="shared" si="23"/>
        <v>1</v>
      </c>
      <c r="V109" s="327" t="b">
        <f t="shared" si="24"/>
        <v>1</v>
      </c>
      <c r="W109" s="327" t="b">
        <f t="shared" si="25"/>
        <v>1</v>
      </c>
      <c r="X109" s="327" t="b">
        <f t="shared" si="26"/>
        <v>1</v>
      </c>
      <c r="Y109" s="327" t="b">
        <f t="shared" si="27"/>
        <v>1</v>
      </c>
      <c r="Z109" s="327" t="b">
        <f t="shared" si="28"/>
        <v>1</v>
      </c>
      <c r="AA109" s="327" t="b">
        <f t="shared" si="29"/>
        <v>1</v>
      </c>
      <c r="AB109" s="327" t="b">
        <f t="shared" si="30"/>
        <v>1</v>
      </c>
      <c r="AC109" s="327" t="b">
        <f t="shared" si="31"/>
        <v>1</v>
      </c>
      <c r="AD109" s="327" t="b">
        <f t="shared" si="32"/>
        <v>1</v>
      </c>
      <c r="AE109" s="327" t="b">
        <f t="shared" si="33"/>
        <v>1</v>
      </c>
      <c r="AF109" s="327" t="b">
        <f t="shared" si="34"/>
        <v>1</v>
      </c>
      <c r="AG109" s="327" t="b">
        <f t="shared" si="35"/>
        <v>1</v>
      </c>
      <c r="AH109" s="327" t="b">
        <f t="shared" si="36"/>
        <v>1</v>
      </c>
    </row>
    <row r="110" spans="1:34" s="31" customFormat="1" ht="15.75" x14ac:dyDescent="0.25">
      <c r="A110" s="3"/>
      <c r="B110" s="78">
        <v>91</v>
      </c>
      <c r="C110" s="314"/>
      <c r="D110" s="315"/>
      <c r="E110" s="78">
        <v>91</v>
      </c>
      <c r="F110" s="314"/>
      <c r="G110" s="315"/>
      <c r="H110" s="78">
        <v>91</v>
      </c>
      <c r="I110" s="314"/>
      <c r="J110" s="315"/>
      <c r="K110" s="78">
        <v>91</v>
      </c>
      <c r="L110" s="314"/>
      <c r="M110" s="78">
        <v>91</v>
      </c>
      <c r="N110" s="314"/>
      <c r="O110" s="78">
        <v>91</v>
      </c>
      <c r="P110" s="314"/>
      <c r="Q110" s="78"/>
      <c r="R110" s="279"/>
      <c r="T110" s="327" t="b">
        <f t="shared" si="22"/>
        <v>1</v>
      </c>
      <c r="U110" s="327" t="b">
        <f t="shared" si="23"/>
        <v>1</v>
      </c>
      <c r="V110" s="327" t="b">
        <f t="shared" si="24"/>
        <v>1</v>
      </c>
      <c r="W110" s="327" t="b">
        <f t="shared" si="25"/>
        <v>1</v>
      </c>
      <c r="X110" s="327" t="b">
        <f t="shared" si="26"/>
        <v>1</v>
      </c>
      <c r="Y110" s="327" t="b">
        <f t="shared" si="27"/>
        <v>1</v>
      </c>
      <c r="Z110" s="327" t="b">
        <f t="shared" si="28"/>
        <v>1</v>
      </c>
      <c r="AA110" s="327" t="b">
        <f t="shared" si="29"/>
        <v>1</v>
      </c>
      <c r="AB110" s="327" t="b">
        <f t="shared" si="30"/>
        <v>1</v>
      </c>
      <c r="AC110" s="327" t="b">
        <f t="shared" si="31"/>
        <v>1</v>
      </c>
      <c r="AD110" s="327" t="b">
        <f t="shared" si="32"/>
        <v>1</v>
      </c>
      <c r="AE110" s="327" t="b">
        <f t="shared" si="33"/>
        <v>1</v>
      </c>
      <c r="AF110" s="327" t="b">
        <f t="shared" si="34"/>
        <v>1</v>
      </c>
      <c r="AG110" s="327" t="b">
        <f t="shared" si="35"/>
        <v>1</v>
      </c>
      <c r="AH110" s="327" t="b">
        <f t="shared" si="36"/>
        <v>1</v>
      </c>
    </row>
    <row r="111" spans="1:34" s="31" customFormat="1" ht="15.75" x14ac:dyDescent="0.25">
      <c r="A111" s="3"/>
      <c r="B111" s="78">
        <v>92</v>
      </c>
      <c r="C111" s="314"/>
      <c r="D111" s="315"/>
      <c r="E111" s="78">
        <v>92</v>
      </c>
      <c r="F111" s="314"/>
      <c r="G111" s="315"/>
      <c r="H111" s="78">
        <v>92</v>
      </c>
      <c r="I111" s="314"/>
      <c r="J111" s="315"/>
      <c r="K111" s="78">
        <v>92</v>
      </c>
      <c r="L111" s="314"/>
      <c r="M111" s="78">
        <v>92</v>
      </c>
      <c r="N111" s="314"/>
      <c r="O111" s="78">
        <v>92</v>
      </c>
      <c r="P111" s="314"/>
      <c r="Q111" s="78"/>
      <c r="R111" s="279"/>
      <c r="T111" s="327" t="b">
        <f t="shared" si="22"/>
        <v>1</v>
      </c>
      <c r="U111" s="327" t="b">
        <f t="shared" si="23"/>
        <v>1</v>
      </c>
      <c r="V111" s="327" t="b">
        <f t="shared" si="24"/>
        <v>1</v>
      </c>
      <c r="W111" s="327" t="b">
        <f t="shared" si="25"/>
        <v>1</v>
      </c>
      <c r="X111" s="327" t="b">
        <f t="shared" si="26"/>
        <v>1</v>
      </c>
      <c r="Y111" s="327" t="b">
        <f t="shared" si="27"/>
        <v>1</v>
      </c>
      <c r="Z111" s="327" t="b">
        <f t="shared" si="28"/>
        <v>1</v>
      </c>
      <c r="AA111" s="327" t="b">
        <f t="shared" si="29"/>
        <v>1</v>
      </c>
      <c r="AB111" s="327" t="b">
        <f t="shared" si="30"/>
        <v>1</v>
      </c>
      <c r="AC111" s="327" t="b">
        <f t="shared" si="31"/>
        <v>1</v>
      </c>
      <c r="AD111" s="327" t="b">
        <f t="shared" si="32"/>
        <v>1</v>
      </c>
      <c r="AE111" s="327" t="b">
        <f t="shared" si="33"/>
        <v>1</v>
      </c>
      <c r="AF111" s="327" t="b">
        <f t="shared" si="34"/>
        <v>1</v>
      </c>
      <c r="AG111" s="327" t="b">
        <f t="shared" si="35"/>
        <v>1</v>
      </c>
      <c r="AH111" s="327" t="b">
        <f t="shared" si="36"/>
        <v>1</v>
      </c>
    </row>
    <row r="112" spans="1:34" s="31" customFormat="1" ht="15.75" x14ac:dyDescent="0.25">
      <c r="A112" s="3"/>
      <c r="B112" s="78">
        <v>93</v>
      </c>
      <c r="C112" s="314"/>
      <c r="D112" s="315"/>
      <c r="E112" s="78">
        <v>93</v>
      </c>
      <c r="F112" s="314"/>
      <c r="G112" s="315"/>
      <c r="H112" s="78">
        <v>93</v>
      </c>
      <c r="I112" s="314"/>
      <c r="J112" s="315"/>
      <c r="K112" s="78">
        <v>93</v>
      </c>
      <c r="L112" s="314"/>
      <c r="M112" s="78">
        <v>93</v>
      </c>
      <c r="N112" s="314"/>
      <c r="O112" s="78">
        <v>93</v>
      </c>
      <c r="P112" s="314"/>
      <c r="Q112" s="78"/>
      <c r="R112" s="279"/>
      <c r="T112" s="327" t="b">
        <f t="shared" si="22"/>
        <v>1</v>
      </c>
      <c r="U112" s="327" t="b">
        <f t="shared" si="23"/>
        <v>1</v>
      </c>
      <c r="V112" s="327" t="b">
        <f t="shared" si="24"/>
        <v>1</v>
      </c>
      <c r="W112" s="327" t="b">
        <f t="shared" si="25"/>
        <v>1</v>
      </c>
      <c r="X112" s="327" t="b">
        <f t="shared" si="26"/>
        <v>1</v>
      </c>
      <c r="Y112" s="327" t="b">
        <f t="shared" si="27"/>
        <v>1</v>
      </c>
      <c r="Z112" s="327" t="b">
        <f t="shared" si="28"/>
        <v>1</v>
      </c>
      <c r="AA112" s="327" t="b">
        <f t="shared" si="29"/>
        <v>1</v>
      </c>
      <c r="AB112" s="327" t="b">
        <f t="shared" si="30"/>
        <v>1</v>
      </c>
      <c r="AC112" s="327" t="b">
        <f t="shared" si="31"/>
        <v>1</v>
      </c>
      <c r="AD112" s="327" t="b">
        <f t="shared" si="32"/>
        <v>1</v>
      </c>
      <c r="AE112" s="327" t="b">
        <f t="shared" si="33"/>
        <v>1</v>
      </c>
      <c r="AF112" s="327" t="b">
        <f t="shared" si="34"/>
        <v>1</v>
      </c>
      <c r="AG112" s="327" t="b">
        <f t="shared" si="35"/>
        <v>1</v>
      </c>
      <c r="AH112" s="327" t="b">
        <f t="shared" si="36"/>
        <v>1</v>
      </c>
    </row>
    <row r="113" spans="1:34" s="31" customFormat="1" ht="15.75" x14ac:dyDescent="0.25">
      <c r="A113" s="3"/>
      <c r="B113" s="78">
        <v>94</v>
      </c>
      <c r="C113" s="314"/>
      <c r="D113" s="315"/>
      <c r="E113" s="78">
        <v>94</v>
      </c>
      <c r="F113" s="314"/>
      <c r="G113" s="315"/>
      <c r="H113" s="78">
        <v>94</v>
      </c>
      <c r="I113" s="314"/>
      <c r="J113" s="315"/>
      <c r="K113" s="78">
        <v>94</v>
      </c>
      <c r="L113" s="314"/>
      <c r="M113" s="78">
        <v>94</v>
      </c>
      <c r="N113" s="314"/>
      <c r="O113" s="78">
        <v>94</v>
      </c>
      <c r="P113" s="314"/>
      <c r="Q113" s="78"/>
      <c r="R113" s="279"/>
      <c r="T113" s="327" t="b">
        <f t="shared" si="22"/>
        <v>1</v>
      </c>
      <c r="U113" s="327" t="b">
        <f t="shared" si="23"/>
        <v>1</v>
      </c>
      <c r="V113" s="327" t="b">
        <f t="shared" si="24"/>
        <v>1</v>
      </c>
      <c r="W113" s="327" t="b">
        <f t="shared" si="25"/>
        <v>1</v>
      </c>
      <c r="X113" s="327" t="b">
        <f t="shared" si="26"/>
        <v>1</v>
      </c>
      <c r="Y113" s="327" t="b">
        <f t="shared" si="27"/>
        <v>1</v>
      </c>
      <c r="Z113" s="327" t="b">
        <f t="shared" si="28"/>
        <v>1</v>
      </c>
      <c r="AA113" s="327" t="b">
        <f t="shared" si="29"/>
        <v>1</v>
      </c>
      <c r="AB113" s="327" t="b">
        <f t="shared" si="30"/>
        <v>1</v>
      </c>
      <c r="AC113" s="327" t="b">
        <f t="shared" si="31"/>
        <v>1</v>
      </c>
      <c r="AD113" s="327" t="b">
        <f t="shared" si="32"/>
        <v>1</v>
      </c>
      <c r="AE113" s="327" t="b">
        <f t="shared" si="33"/>
        <v>1</v>
      </c>
      <c r="AF113" s="327" t="b">
        <f t="shared" si="34"/>
        <v>1</v>
      </c>
      <c r="AG113" s="327" t="b">
        <f t="shared" si="35"/>
        <v>1</v>
      </c>
      <c r="AH113" s="327" t="b">
        <f t="shared" si="36"/>
        <v>1</v>
      </c>
    </row>
    <row r="114" spans="1:34" s="31" customFormat="1" ht="15.75" x14ac:dyDescent="0.25">
      <c r="A114" s="3"/>
      <c r="B114" s="78">
        <v>95</v>
      </c>
      <c r="C114" s="314"/>
      <c r="D114" s="315"/>
      <c r="E114" s="78">
        <v>95</v>
      </c>
      <c r="F114" s="314"/>
      <c r="G114" s="315"/>
      <c r="H114" s="78">
        <v>95</v>
      </c>
      <c r="I114" s="314"/>
      <c r="J114" s="315"/>
      <c r="K114" s="78">
        <v>95</v>
      </c>
      <c r="L114" s="314"/>
      <c r="M114" s="78">
        <v>95</v>
      </c>
      <c r="N114" s="314"/>
      <c r="O114" s="78">
        <v>95</v>
      </c>
      <c r="P114" s="314"/>
      <c r="Q114" s="78"/>
      <c r="R114" s="279"/>
      <c r="T114" s="327" t="b">
        <f t="shared" si="22"/>
        <v>1</v>
      </c>
      <c r="U114" s="327" t="b">
        <f t="shared" si="23"/>
        <v>1</v>
      </c>
      <c r="V114" s="327" t="b">
        <f t="shared" si="24"/>
        <v>1</v>
      </c>
      <c r="W114" s="327" t="b">
        <f t="shared" si="25"/>
        <v>1</v>
      </c>
      <c r="X114" s="327" t="b">
        <f t="shared" si="26"/>
        <v>1</v>
      </c>
      <c r="Y114" s="327" t="b">
        <f t="shared" si="27"/>
        <v>1</v>
      </c>
      <c r="Z114" s="327" t="b">
        <f t="shared" si="28"/>
        <v>1</v>
      </c>
      <c r="AA114" s="327" t="b">
        <f t="shared" si="29"/>
        <v>1</v>
      </c>
      <c r="AB114" s="327" t="b">
        <f t="shared" si="30"/>
        <v>1</v>
      </c>
      <c r="AC114" s="327" t="b">
        <f t="shared" si="31"/>
        <v>1</v>
      </c>
      <c r="AD114" s="327" t="b">
        <f t="shared" si="32"/>
        <v>1</v>
      </c>
      <c r="AE114" s="327" t="b">
        <f t="shared" si="33"/>
        <v>1</v>
      </c>
      <c r="AF114" s="327" t="b">
        <f t="shared" si="34"/>
        <v>1</v>
      </c>
      <c r="AG114" s="327" t="b">
        <f t="shared" si="35"/>
        <v>1</v>
      </c>
      <c r="AH114" s="327" t="b">
        <f t="shared" si="36"/>
        <v>1</v>
      </c>
    </row>
    <row r="115" spans="1:34" s="31" customFormat="1" ht="15.75" x14ac:dyDescent="0.25">
      <c r="A115" s="3"/>
      <c r="B115" s="78">
        <v>96</v>
      </c>
      <c r="C115" s="314"/>
      <c r="D115" s="315"/>
      <c r="E115" s="78">
        <v>96</v>
      </c>
      <c r="F115" s="314"/>
      <c r="G115" s="315"/>
      <c r="H115" s="78">
        <v>96</v>
      </c>
      <c r="I115" s="314"/>
      <c r="J115" s="315"/>
      <c r="K115" s="78">
        <v>96</v>
      </c>
      <c r="L115" s="314"/>
      <c r="M115" s="78">
        <v>96</v>
      </c>
      <c r="N115" s="314"/>
      <c r="O115" s="78">
        <v>96</v>
      </c>
      <c r="P115" s="314"/>
      <c r="Q115" s="78"/>
      <c r="R115" s="279"/>
      <c r="T115" s="327" t="b">
        <f t="shared" si="22"/>
        <v>1</v>
      </c>
      <c r="U115" s="327" t="b">
        <f t="shared" si="23"/>
        <v>1</v>
      </c>
      <c r="V115" s="327" t="b">
        <f t="shared" si="24"/>
        <v>1</v>
      </c>
      <c r="W115" s="327" t="b">
        <f t="shared" si="25"/>
        <v>1</v>
      </c>
      <c r="X115" s="327" t="b">
        <f t="shared" si="26"/>
        <v>1</v>
      </c>
      <c r="Y115" s="327" t="b">
        <f t="shared" si="27"/>
        <v>1</v>
      </c>
      <c r="Z115" s="327" t="b">
        <f t="shared" si="28"/>
        <v>1</v>
      </c>
      <c r="AA115" s="327" t="b">
        <f t="shared" si="29"/>
        <v>1</v>
      </c>
      <c r="AB115" s="327" t="b">
        <f t="shared" si="30"/>
        <v>1</v>
      </c>
      <c r="AC115" s="327" t="b">
        <f t="shared" si="31"/>
        <v>1</v>
      </c>
      <c r="AD115" s="327" t="b">
        <f t="shared" si="32"/>
        <v>1</v>
      </c>
      <c r="AE115" s="327" t="b">
        <f t="shared" si="33"/>
        <v>1</v>
      </c>
      <c r="AF115" s="327" t="b">
        <f t="shared" si="34"/>
        <v>1</v>
      </c>
      <c r="AG115" s="327" t="b">
        <f t="shared" si="35"/>
        <v>1</v>
      </c>
      <c r="AH115" s="327" t="b">
        <f t="shared" si="36"/>
        <v>1</v>
      </c>
    </row>
    <row r="116" spans="1:34" s="31" customFormat="1" ht="15.75" x14ac:dyDescent="0.25">
      <c r="A116" s="3"/>
      <c r="B116" s="78">
        <v>97</v>
      </c>
      <c r="C116" s="314"/>
      <c r="D116" s="315"/>
      <c r="E116" s="78">
        <v>97</v>
      </c>
      <c r="F116" s="314"/>
      <c r="G116" s="315"/>
      <c r="H116" s="78">
        <v>97</v>
      </c>
      <c r="I116" s="314"/>
      <c r="J116" s="315"/>
      <c r="K116" s="78">
        <v>97</v>
      </c>
      <c r="L116" s="314"/>
      <c r="M116" s="78">
        <v>97</v>
      </c>
      <c r="N116" s="314"/>
      <c r="O116" s="78">
        <v>97</v>
      </c>
      <c r="P116" s="314"/>
      <c r="Q116" s="78"/>
      <c r="R116" s="279"/>
      <c r="T116" s="327" t="b">
        <f t="shared" si="22"/>
        <v>1</v>
      </c>
      <c r="U116" s="327" t="b">
        <f t="shared" si="23"/>
        <v>1</v>
      </c>
      <c r="V116" s="327" t="b">
        <f t="shared" si="24"/>
        <v>1</v>
      </c>
      <c r="W116" s="327" t="b">
        <f t="shared" si="25"/>
        <v>1</v>
      </c>
      <c r="X116" s="327" t="b">
        <f t="shared" si="26"/>
        <v>1</v>
      </c>
      <c r="Y116" s="327" t="b">
        <f t="shared" si="27"/>
        <v>1</v>
      </c>
      <c r="Z116" s="327" t="b">
        <f t="shared" si="28"/>
        <v>1</v>
      </c>
      <c r="AA116" s="327" t="b">
        <f t="shared" si="29"/>
        <v>1</v>
      </c>
      <c r="AB116" s="327" t="b">
        <f t="shared" si="30"/>
        <v>1</v>
      </c>
      <c r="AC116" s="327" t="b">
        <f t="shared" si="31"/>
        <v>1</v>
      </c>
      <c r="AD116" s="327" t="b">
        <f t="shared" si="32"/>
        <v>1</v>
      </c>
      <c r="AE116" s="327" t="b">
        <f t="shared" si="33"/>
        <v>1</v>
      </c>
      <c r="AF116" s="327" t="b">
        <f t="shared" si="34"/>
        <v>1</v>
      </c>
      <c r="AG116" s="327" t="b">
        <f t="shared" si="35"/>
        <v>1</v>
      </c>
      <c r="AH116" s="327" t="b">
        <f t="shared" si="36"/>
        <v>1</v>
      </c>
    </row>
    <row r="117" spans="1:34" s="31" customFormat="1" ht="15.75" x14ac:dyDescent="0.25">
      <c r="A117" s="3"/>
      <c r="B117" s="78">
        <v>98</v>
      </c>
      <c r="C117" s="314"/>
      <c r="D117" s="315"/>
      <c r="E117" s="78">
        <v>98</v>
      </c>
      <c r="F117" s="314"/>
      <c r="G117" s="315"/>
      <c r="H117" s="78">
        <v>98</v>
      </c>
      <c r="I117" s="314"/>
      <c r="J117" s="315"/>
      <c r="K117" s="78">
        <v>98</v>
      </c>
      <c r="L117" s="314"/>
      <c r="M117" s="78">
        <v>98</v>
      </c>
      <c r="N117" s="314"/>
      <c r="O117" s="78">
        <v>98</v>
      </c>
      <c r="P117" s="314"/>
      <c r="Q117" s="78"/>
      <c r="R117" s="279"/>
      <c r="T117" s="327" t="b">
        <f t="shared" si="22"/>
        <v>1</v>
      </c>
      <c r="U117" s="327" t="b">
        <f t="shared" si="23"/>
        <v>1</v>
      </c>
      <c r="V117" s="327" t="b">
        <f t="shared" si="24"/>
        <v>1</v>
      </c>
      <c r="W117" s="327" t="b">
        <f t="shared" si="25"/>
        <v>1</v>
      </c>
      <c r="X117" s="327" t="b">
        <f t="shared" si="26"/>
        <v>1</v>
      </c>
      <c r="Y117" s="327" t="b">
        <f t="shared" si="27"/>
        <v>1</v>
      </c>
      <c r="Z117" s="327" t="b">
        <f t="shared" si="28"/>
        <v>1</v>
      </c>
      <c r="AA117" s="327" t="b">
        <f t="shared" si="29"/>
        <v>1</v>
      </c>
      <c r="AB117" s="327" t="b">
        <f t="shared" si="30"/>
        <v>1</v>
      </c>
      <c r="AC117" s="327" t="b">
        <f t="shared" si="31"/>
        <v>1</v>
      </c>
      <c r="AD117" s="327" t="b">
        <f t="shared" si="32"/>
        <v>1</v>
      </c>
      <c r="AE117" s="327" t="b">
        <f t="shared" si="33"/>
        <v>1</v>
      </c>
      <c r="AF117" s="327" t="b">
        <f t="shared" si="34"/>
        <v>1</v>
      </c>
      <c r="AG117" s="327" t="b">
        <f t="shared" si="35"/>
        <v>1</v>
      </c>
      <c r="AH117" s="327" t="b">
        <f t="shared" si="36"/>
        <v>1</v>
      </c>
    </row>
    <row r="118" spans="1:34" s="31" customFormat="1" ht="15.75" x14ac:dyDescent="0.25">
      <c r="A118" s="3"/>
      <c r="B118" s="78">
        <v>99</v>
      </c>
      <c r="C118" s="314"/>
      <c r="D118" s="315"/>
      <c r="E118" s="78">
        <v>99</v>
      </c>
      <c r="F118" s="314"/>
      <c r="G118" s="315"/>
      <c r="H118" s="78">
        <v>99</v>
      </c>
      <c r="I118" s="314"/>
      <c r="J118" s="315"/>
      <c r="K118" s="78">
        <v>99</v>
      </c>
      <c r="L118" s="314"/>
      <c r="M118" s="78">
        <v>99</v>
      </c>
      <c r="N118" s="314"/>
      <c r="O118" s="78">
        <v>99</v>
      </c>
      <c r="P118" s="314"/>
      <c r="Q118" s="78"/>
      <c r="R118" s="279"/>
      <c r="T118" s="327" t="b">
        <f t="shared" si="22"/>
        <v>1</v>
      </c>
      <c r="U118" s="327" t="b">
        <f t="shared" si="23"/>
        <v>1</v>
      </c>
      <c r="V118" s="327" t="b">
        <f t="shared" si="24"/>
        <v>1</v>
      </c>
      <c r="W118" s="327" t="b">
        <f t="shared" si="25"/>
        <v>1</v>
      </c>
      <c r="X118" s="327" t="b">
        <f t="shared" si="26"/>
        <v>1</v>
      </c>
      <c r="Y118" s="327" t="b">
        <f t="shared" si="27"/>
        <v>1</v>
      </c>
      <c r="Z118" s="327" t="b">
        <f t="shared" si="28"/>
        <v>1</v>
      </c>
      <c r="AA118" s="327" t="b">
        <f t="shared" si="29"/>
        <v>1</v>
      </c>
      <c r="AB118" s="327" t="b">
        <f t="shared" si="30"/>
        <v>1</v>
      </c>
      <c r="AC118" s="327" t="b">
        <f t="shared" si="31"/>
        <v>1</v>
      </c>
      <c r="AD118" s="327" t="b">
        <f t="shared" si="32"/>
        <v>1</v>
      </c>
      <c r="AE118" s="327" t="b">
        <f t="shared" si="33"/>
        <v>1</v>
      </c>
      <c r="AF118" s="327" t="b">
        <f t="shared" si="34"/>
        <v>1</v>
      </c>
      <c r="AG118" s="327" t="b">
        <f t="shared" si="35"/>
        <v>1</v>
      </c>
      <c r="AH118" s="327" t="b">
        <f t="shared" si="36"/>
        <v>1</v>
      </c>
    </row>
    <row r="119" spans="1:34" s="31" customFormat="1" ht="15.75" x14ac:dyDescent="0.25">
      <c r="A119" s="3"/>
      <c r="B119" s="78">
        <v>100</v>
      </c>
      <c r="C119" s="314"/>
      <c r="D119" s="315"/>
      <c r="E119" s="78">
        <v>100</v>
      </c>
      <c r="F119" s="314"/>
      <c r="G119" s="315"/>
      <c r="H119" s="78">
        <v>100</v>
      </c>
      <c r="I119" s="314"/>
      <c r="J119" s="315"/>
      <c r="K119" s="78">
        <v>100</v>
      </c>
      <c r="L119" s="314"/>
      <c r="M119" s="78">
        <v>100</v>
      </c>
      <c r="N119" s="314"/>
      <c r="O119" s="78">
        <v>100</v>
      </c>
      <c r="P119" s="314"/>
      <c r="Q119" s="78"/>
      <c r="R119" s="279"/>
      <c r="T119" s="327" t="b">
        <f t="shared" si="22"/>
        <v>1</v>
      </c>
      <c r="U119" s="327" t="b">
        <f t="shared" si="23"/>
        <v>1</v>
      </c>
      <c r="V119" s="327" t="b">
        <f t="shared" si="24"/>
        <v>1</v>
      </c>
      <c r="W119" s="327" t="b">
        <f t="shared" si="25"/>
        <v>1</v>
      </c>
      <c r="X119" s="327" t="b">
        <f t="shared" si="26"/>
        <v>1</v>
      </c>
      <c r="Y119" s="327" t="b">
        <f t="shared" si="27"/>
        <v>1</v>
      </c>
      <c r="Z119" s="327" t="b">
        <f t="shared" si="28"/>
        <v>1</v>
      </c>
      <c r="AA119" s="327" t="b">
        <f t="shared" si="29"/>
        <v>1</v>
      </c>
      <c r="AB119" s="327" t="b">
        <f t="shared" si="30"/>
        <v>1</v>
      </c>
      <c r="AC119" s="327" t="b">
        <f t="shared" si="31"/>
        <v>1</v>
      </c>
      <c r="AD119" s="327" t="b">
        <f t="shared" si="32"/>
        <v>1</v>
      </c>
      <c r="AE119" s="327" t="b">
        <f t="shared" si="33"/>
        <v>1</v>
      </c>
      <c r="AF119" s="327" t="b">
        <f t="shared" si="34"/>
        <v>1</v>
      </c>
      <c r="AG119" s="327" t="b">
        <f t="shared" si="35"/>
        <v>1</v>
      </c>
      <c r="AH119" s="327" t="b">
        <f t="shared" si="36"/>
        <v>1</v>
      </c>
    </row>
    <row r="120" spans="1:34" s="31" customFormat="1" ht="15.75" x14ac:dyDescent="0.25">
      <c r="A120" s="3"/>
      <c r="B120" s="78">
        <v>101</v>
      </c>
      <c r="C120" s="314"/>
      <c r="D120" s="315"/>
      <c r="E120" s="78">
        <v>101</v>
      </c>
      <c r="F120" s="314"/>
      <c r="G120" s="315"/>
      <c r="H120" s="78">
        <v>101</v>
      </c>
      <c r="I120" s="314"/>
      <c r="J120" s="315"/>
      <c r="K120" s="78">
        <v>101</v>
      </c>
      <c r="L120" s="314"/>
      <c r="M120" s="78">
        <v>101</v>
      </c>
      <c r="N120" s="314"/>
      <c r="O120" s="78">
        <v>101</v>
      </c>
      <c r="P120" s="314"/>
      <c r="Q120" s="78"/>
      <c r="R120" s="279"/>
      <c r="T120" s="327" t="b">
        <f t="shared" si="22"/>
        <v>1</v>
      </c>
      <c r="U120" s="327" t="b">
        <f t="shared" si="23"/>
        <v>1</v>
      </c>
      <c r="V120" s="327" t="b">
        <f t="shared" si="24"/>
        <v>1</v>
      </c>
      <c r="W120" s="327" t="b">
        <f t="shared" si="25"/>
        <v>1</v>
      </c>
      <c r="X120" s="327" t="b">
        <f t="shared" si="26"/>
        <v>1</v>
      </c>
      <c r="Y120" s="327" t="b">
        <f t="shared" si="27"/>
        <v>1</v>
      </c>
      <c r="Z120" s="327" t="b">
        <f t="shared" si="28"/>
        <v>1</v>
      </c>
      <c r="AA120" s="327" t="b">
        <f t="shared" si="29"/>
        <v>1</v>
      </c>
      <c r="AB120" s="327" t="b">
        <f t="shared" si="30"/>
        <v>1</v>
      </c>
      <c r="AC120" s="327" t="b">
        <f t="shared" si="31"/>
        <v>1</v>
      </c>
      <c r="AD120" s="327" t="b">
        <f t="shared" si="32"/>
        <v>1</v>
      </c>
      <c r="AE120" s="327" t="b">
        <f t="shared" si="33"/>
        <v>1</v>
      </c>
      <c r="AF120" s="327" t="b">
        <f t="shared" si="34"/>
        <v>1</v>
      </c>
      <c r="AG120" s="327" t="b">
        <f t="shared" si="35"/>
        <v>1</v>
      </c>
      <c r="AH120" s="327" t="b">
        <f t="shared" si="36"/>
        <v>1</v>
      </c>
    </row>
    <row r="121" spans="1:34" s="31" customFormat="1" ht="15.75" x14ac:dyDescent="0.25">
      <c r="A121" s="3"/>
      <c r="B121" s="78">
        <v>102</v>
      </c>
      <c r="C121" s="314"/>
      <c r="D121" s="315"/>
      <c r="E121" s="78">
        <v>102</v>
      </c>
      <c r="F121" s="314"/>
      <c r="G121" s="315"/>
      <c r="H121" s="78">
        <v>102</v>
      </c>
      <c r="I121" s="314"/>
      <c r="J121" s="315"/>
      <c r="K121" s="78">
        <v>102</v>
      </c>
      <c r="L121" s="314"/>
      <c r="M121" s="78">
        <v>102</v>
      </c>
      <c r="N121" s="314"/>
      <c r="O121" s="78">
        <v>102</v>
      </c>
      <c r="P121" s="314"/>
      <c r="Q121" s="78"/>
      <c r="R121" s="279"/>
      <c r="T121" s="327" t="b">
        <f t="shared" si="22"/>
        <v>1</v>
      </c>
      <c r="U121" s="327" t="b">
        <f t="shared" si="23"/>
        <v>1</v>
      </c>
      <c r="V121" s="327" t="b">
        <f t="shared" si="24"/>
        <v>1</v>
      </c>
      <c r="W121" s="327" t="b">
        <f t="shared" si="25"/>
        <v>1</v>
      </c>
      <c r="X121" s="327" t="b">
        <f t="shared" si="26"/>
        <v>1</v>
      </c>
      <c r="Y121" s="327" t="b">
        <f t="shared" si="27"/>
        <v>1</v>
      </c>
      <c r="Z121" s="327" t="b">
        <f t="shared" si="28"/>
        <v>1</v>
      </c>
      <c r="AA121" s="327" t="b">
        <f t="shared" si="29"/>
        <v>1</v>
      </c>
      <c r="AB121" s="327" t="b">
        <f t="shared" si="30"/>
        <v>1</v>
      </c>
      <c r="AC121" s="327" t="b">
        <f t="shared" si="31"/>
        <v>1</v>
      </c>
      <c r="AD121" s="327" t="b">
        <f t="shared" si="32"/>
        <v>1</v>
      </c>
      <c r="AE121" s="327" t="b">
        <f t="shared" si="33"/>
        <v>1</v>
      </c>
      <c r="AF121" s="327" t="b">
        <f t="shared" si="34"/>
        <v>1</v>
      </c>
      <c r="AG121" s="327" t="b">
        <f t="shared" si="35"/>
        <v>1</v>
      </c>
      <c r="AH121" s="327" t="b">
        <f t="shared" si="36"/>
        <v>1</v>
      </c>
    </row>
    <row r="122" spans="1:34" s="31" customFormat="1" ht="15.75" x14ac:dyDescent="0.25">
      <c r="A122" s="3"/>
      <c r="B122" s="78">
        <v>103</v>
      </c>
      <c r="C122" s="314"/>
      <c r="D122" s="315"/>
      <c r="E122" s="78">
        <v>103</v>
      </c>
      <c r="F122" s="314"/>
      <c r="G122" s="315"/>
      <c r="H122" s="78">
        <v>103</v>
      </c>
      <c r="I122" s="314"/>
      <c r="J122" s="315"/>
      <c r="K122" s="78">
        <v>103</v>
      </c>
      <c r="L122" s="314"/>
      <c r="M122" s="78">
        <v>103</v>
      </c>
      <c r="N122" s="314"/>
      <c r="O122" s="78">
        <v>103</v>
      </c>
      <c r="P122" s="314"/>
      <c r="Q122" s="78"/>
      <c r="R122" s="279"/>
      <c r="T122" s="327" t="b">
        <f t="shared" si="22"/>
        <v>1</v>
      </c>
      <c r="U122" s="327" t="b">
        <f t="shared" si="23"/>
        <v>1</v>
      </c>
      <c r="V122" s="327" t="b">
        <f t="shared" si="24"/>
        <v>1</v>
      </c>
      <c r="W122" s="327" t="b">
        <f t="shared" si="25"/>
        <v>1</v>
      </c>
      <c r="X122" s="327" t="b">
        <f t="shared" si="26"/>
        <v>1</v>
      </c>
      <c r="Y122" s="327" t="b">
        <f t="shared" si="27"/>
        <v>1</v>
      </c>
      <c r="Z122" s="327" t="b">
        <f t="shared" si="28"/>
        <v>1</v>
      </c>
      <c r="AA122" s="327" t="b">
        <f t="shared" si="29"/>
        <v>1</v>
      </c>
      <c r="AB122" s="327" t="b">
        <f t="shared" si="30"/>
        <v>1</v>
      </c>
      <c r="AC122" s="327" t="b">
        <f t="shared" si="31"/>
        <v>1</v>
      </c>
      <c r="AD122" s="327" t="b">
        <f t="shared" si="32"/>
        <v>1</v>
      </c>
      <c r="AE122" s="327" t="b">
        <f t="shared" si="33"/>
        <v>1</v>
      </c>
      <c r="AF122" s="327" t="b">
        <f t="shared" si="34"/>
        <v>1</v>
      </c>
      <c r="AG122" s="327" t="b">
        <f t="shared" si="35"/>
        <v>1</v>
      </c>
      <c r="AH122" s="327" t="b">
        <f t="shared" si="36"/>
        <v>1</v>
      </c>
    </row>
    <row r="123" spans="1:34" s="31" customFormat="1" ht="15.75" x14ac:dyDescent="0.25">
      <c r="A123" s="3"/>
      <c r="B123" s="78">
        <v>104</v>
      </c>
      <c r="C123" s="314"/>
      <c r="D123" s="315"/>
      <c r="E123" s="78">
        <v>104</v>
      </c>
      <c r="F123" s="314"/>
      <c r="G123" s="315"/>
      <c r="H123" s="78">
        <v>104</v>
      </c>
      <c r="I123" s="314"/>
      <c r="J123" s="315"/>
      <c r="K123" s="78">
        <v>104</v>
      </c>
      <c r="L123" s="314"/>
      <c r="M123" s="78">
        <v>104</v>
      </c>
      <c r="N123" s="314"/>
      <c r="O123" s="78">
        <v>104</v>
      </c>
      <c r="P123" s="314"/>
      <c r="Q123" s="78"/>
      <c r="R123" s="279"/>
      <c r="T123" s="327" t="b">
        <f t="shared" si="22"/>
        <v>1</v>
      </c>
      <c r="U123" s="327" t="b">
        <f t="shared" si="23"/>
        <v>1</v>
      </c>
      <c r="V123" s="327" t="b">
        <f t="shared" si="24"/>
        <v>1</v>
      </c>
      <c r="W123" s="327" t="b">
        <f t="shared" si="25"/>
        <v>1</v>
      </c>
      <c r="X123" s="327" t="b">
        <f t="shared" si="26"/>
        <v>1</v>
      </c>
      <c r="Y123" s="327" t="b">
        <f t="shared" si="27"/>
        <v>1</v>
      </c>
      <c r="Z123" s="327" t="b">
        <f t="shared" si="28"/>
        <v>1</v>
      </c>
      <c r="AA123" s="327" t="b">
        <f t="shared" si="29"/>
        <v>1</v>
      </c>
      <c r="AB123" s="327" t="b">
        <f t="shared" si="30"/>
        <v>1</v>
      </c>
      <c r="AC123" s="327" t="b">
        <f t="shared" si="31"/>
        <v>1</v>
      </c>
      <c r="AD123" s="327" t="b">
        <f t="shared" si="32"/>
        <v>1</v>
      </c>
      <c r="AE123" s="327" t="b">
        <f t="shared" si="33"/>
        <v>1</v>
      </c>
      <c r="AF123" s="327" t="b">
        <f t="shared" si="34"/>
        <v>1</v>
      </c>
      <c r="AG123" s="327" t="b">
        <f t="shared" si="35"/>
        <v>1</v>
      </c>
      <c r="AH123" s="327" t="b">
        <f t="shared" si="36"/>
        <v>1</v>
      </c>
    </row>
    <row r="124" spans="1:34" s="31" customFormat="1" ht="15.75" x14ac:dyDescent="0.25">
      <c r="A124" s="3"/>
      <c r="B124" s="78">
        <v>105</v>
      </c>
      <c r="C124" s="314"/>
      <c r="D124" s="315"/>
      <c r="E124" s="78">
        <v>105</v>
      </c>
      <c r="F124" s="314"/>
      <c r="G124" s="315"/>
      <c r="H124" s="78">
        <v>105</v>
      </c>
      <c r="I124" s="314"/>
      <c r="J124" s="315"/>
      <c r="K124" s="78">
        <v>105</v>
      </c>
      <c r="L124" s="314"/>
      <c r="M124" s="78">
        <v>105</v>
      </c>
      <c r="N124" s="314"/>
      <c r="O124" s="78">
        <v>105</v>
      </c>
      <c r="P124" s="314"/>
      <c r="Q124" s="78"/>
      <c r="R124" s="279"/>
      <c r="T124" s="327" t="b">
        <f t="shared" si="22"/>
        <v>1</v>
      </c>
      <c r="U124" s="327" t="b">
        <f t="shared" si="23"/>
        <v>1</v>
      </c>
      <c r="V124" s="327" t="b">
        <f t="shared" si="24"/>
        <v>1</v>
      </c>
      <c r="W124" s="327" t="b">
        <f t="shared" si="25"/>
        <v>1</v>
      </c>
      <c r="X124" s="327" t="b">
        <f t="shared" si="26"/>
        <v>1</v>
      </c>
      <c r="Y124" s="327" t="b">
        <f t="shared" si="27"/>
        <v>1</v>
      </c>
      <c r="Z124" s="327" t="b">
        <f t="shared" si="28"/>
        <v>1</v>
      </c>
      <c r="AA124" s="327" t="b">
        <f t="shared" si="29"/>
        <v>1</v>
      </c>
      <c r="AB124" s="327" t="b">
        <f t="shared" si="30"/>
        <v>1</v>
      </c>
      <c r="AC124" s="327" t="b">
        <f t="shared" si="31"/>
        <v>1</v>
      </c>
      <c r="AD124" s="327" t="b">
        <f t="shared" si="32"/>
        <v>1</v>
      </c>
      <c r="AE124" s="327" t="b">
        <f t="shared" si="33"/>
        <v>1</v>
      </c>
      <c r="AF124" s="327" t="b">
        <f t="shared" si="34"/>
        <v>1</v>
      </c>
      <c r="AG124" s="327" t="b">
        <f t="shared" si="35"/>
        <v>1</v>
      </c>
      <c r="AH124" s="327" t="b">
        <f t="shared" si="36"/>
        <v>1</v>
      </c>
    </row>
    <row r="125" spans="1:34" s="31" customFormat="1" ht="15.75" x14ac:dyDescent="0.25">
      <c r="A125" s="3"/>
      <c r="B125" s="78">
        <v>106</v>
      </c>
      <c r="C125" s="314"/>
      <c r="D125" s="315"/>
      <c r="E125" s="78">
        <v>106</v>
      </c>
      <c r="F125" s="314"/>
      <c r="G125" s="315"/>
      <c r="H125" s="78">
        <v>106</v>
      </c>
      <c r="I125" s="314"/>
      <c r="J125" s="315"/>
      <c r="K125" s="78">
        <v>106</v>
      </c>
      <c r="L125" s="314"/>
      <c r="M125" s="78">
        <v>106</v>
      </c>
      <c r="N125" s="314"/>
      <c r="O125" s="78">
        <v>106</v>
      </c>
      <c r="P125" s="314"/>
      <c r="Q125" s="78"/>
      <c r="R125" s="279"/>
      <c r="T125" s="327" t="b">
        <f t="shared" si="22"/>
        <v>1</v>
      </c>
      <c r="U125" s="327" t="b">
        <f t="shared" si="23"/>
        <v>1</v>
      </c>
      <c r="V125" s="327" t="b">
        <f t="shared" si="24"/>
        <v>1</v>
      </c>
      <c r="W125" s="327" t="b">
        <f t="shared" si="25"/>
        <v>1</v>
      </c>
      <c r="X125" s="327" t="b">
        <f t="shared" si="26"/>
        <v>1</v>
      </c>
      <c r="Y125" s="327" t="b">
        <f t="shared" si="27"/>
        <v>1</v>
      </c>
      <c r="Z125" s="327" t="b">
        <f t="shared" si="28"/>
        <v>1</v>
      </c>
      <c r="AA125" s="327" t="b">
        <f t="shared" si="29"/>
        <v>1</v>
      </c>
      <c r="AB125" s="327" t="b">
        <f t="shared" si="30"/>
        <v>1</v>
      </c>
      <c r="AC125" s="327" t="b">
        <f t="shared" si="31"/>
        <v>1</v>
      </c>
      <c r="AD125" s="327" t="b">
        <f t="shared" si="32"/>
        <v>1</v>
      </c>
      <c r="AE125" s="327" t="b">
        <f t="shared" si="33"/>
        <v>1</v>
      </c>
      <c r="AF125" s="327" t="b">
        <f t="shared" si="34"/>
        <v>1</v>
      </c>
      <c r="AG125" s="327" t="b">
        <f t="shared" si="35"/>
        <v>1</v>
      </c>
      <c r="AH125" s="327" t="b">
        <f t="shared" si="36"/>
        <v>1</v>
      </c>
    </row>
    <row r="126" spans="1:34" s="31" customFormat="1" ht="15.75" x14ac:dyDescent="0.25">
      <c r="A126" s="3"/>
      <c r="B126" s="78">
        <v>107</v>
      </c>
      <c r="C126" s="314"/>
      <c r="D126" s="315"/>
      <c r="E126" s="78">
        <v>107</v>
      </c>
      <c r="F126" s="314"/>
      <c r="G126" s="315"/>
      <c r="H126" s="78">
        <v>107</v>
      </c>
      <c r="I126" s="314"/>
      <c r="J126" s="315"/>
      <c r="K126" s="78">
        <v>107</v>
      </c>
      <c r="L126" s="314"/>
      <c r="M126" s="78">
        <v>107</v>
      </c>
      <c r="N126" s="314"/>
      <c r="O126" s="78">
        <v>107</v>
      </c>
      <c r="P126" s="314"/>
      <c r="Q126" s="78"/>
      <c r="R126" s="279"/>
      <c r="T126" s="327" t="b">
        <f t="shared" si="22"/>
        <v>1</v>
      </c>
      <c r="U126" s="327" t="b">
        <f t="shared" si="23"/>
        <v>1</v>
      </c>
      <c r="V126" s="327" t="b">
        <f t="shared" si="24"/>
        <v>1</v>
      </c>
      <c r="W126" s="327" t="b">
        <f t="shared" si="25"/>
        <v>1</v>
      </c>
      <c r="X126" s="327" t="b">
        <f t="shared" si="26"/>
        <v>1</v>
      </c>
      <c r="Y126" s="327" t="b">
        <f t="shared" si="27"/>
        <v>1</v>
      </c>
      <c r="Z126" s="327" t="b">
        <f t="shared" si="28"/>
        <v>1</v>
      </c>
      <c r="AA126" s="327" t="b">
        <f t="shared" si="29"/>
        <v>1</v>
      </c>
      <c r="AB126" s="327" t="b">
        <f t="shared" si="30"/>
        <v>1</v>
      </c>
      <c r="AC126" s="327" t="b">
        <f t="shared" si="31"/>
        <v>1</v>
      </c>
      <c r="AD126" s="327" t="b">
        <f t="shared" si="32"/>
        <v>1</v>
      </c>
      <c r="AE126" s="327" t="b">
        <f t="shared" si="33"/>
        <v>1</v>
      </c>
      <c r="AF126" s="327" t="b">
        <f t="shared" si="34"/>
        <v>1</v>
      </c>
      <c r="AG126" s="327" t="b">
        <f t="shared" si="35"/>
        <v>1</v>
      </c>
      <c r="AH126" s="327" t="b">
        <f t="shared" si="36"/>
        <v>1</v>
      </c>
    </row>
    <row r="127" spans="1:34" s="31" customFormat="1" ht="15.75" x14ac:dyDescent="0.25">
      <c r="A127" s="3"/>
      <c r="B127" s="78">
        <v>108</v>
      </c>
      <c r="C127" s="314"/>
      <c r="D127" s="315"/>
      <c r="E127" s="78">
        <v>108</v>
      </c>
      <c r="F127" s="314"/>
      <c r="G127" s="315"/>
      <c r="H127" s="78">
        <v>108</v>
      </c>
      <c r="I127" s="314"/>
      <c r="J127" s="315"/>
      <c r="K127" s="78">
        <v>108</v>
      </c>
      <c r="L127" s="314"/>
      <c r="M127" s="78">
        <v>108</v>
      </c>
      <c r="N127" s="314"/>
      <c r="O127" s="78">
        <v>108</v>
      </c>
      <c r="P127" s="314"/>
      <c r="Q127" s="78"/>
      <c r="R127" s="279"/>
      <c r="T127" s="327" t="b">
        <f t="shared" si="22"/>
        <v>1</v>
      </c>
      <c r="U127" s="327" t="b">
        <f t="shared" si="23"/>
        <v>1</v>
      </c>
      <c r="V127" s="327" t="b">
        <f t="shared" si="24"/>
        <v>1</v>
      </c>
      <c r="W127" s="327" t="b">
        <f t="shared" si="25"/>
        <v>1</v>
      </c>
      <c r="X127" s="327" t="b">
        <f t="shared" si="26"/>
        <v>1</v>
      </c>
      <c r="Y127" s="327" t="b">
        <f t="shared" si="27"/>
        <v>1</v>
      </c>
      <c r="Z127" s="327" t="b">
        <f t="shared" si="28"/>
        <v>1</v>
      </c>
      <c r="AA127" s="327" t="b">
        <f t="shared" si="29"/>
        <v>1</v>
      </c>
      <c r="AB127" s="327" t="b">
        <f t="shared" si="30"/>
        <v>1</v>
      </c>
      <c r="AC127" s="327" t="b">
        <f t="shared" si="31"/>
        <v>1</v>
      </c>
      <c r="AD127" s="327" t="b">
        <f t="shared" si="32"/>
        <v>1</v>
      </c>
      <c r="AE127" s="327" t="b">
        <f t="shared" si="33"/>
        <v>1</v>
      </c>
      <c r="AF127" s="327" t="b">
        <f t="shared" si="34"/>
        <v>1</v>
      </c>
      <c r="AG127" s="327" t="b">
        <f t="shared" si="35"/>
        <v>1</v>
      </c>
      <c r="AH127" s="327" t="b">
        <f t="shared" si="36"/>
        <v>1</v>
      </c>
    </row>
    <row r="128" spans="1:34" s="31" customFormat="1" ht="15.75" x14ac:dyDescent="0.25">
      <c r="A128" s="3"/>
      <c r="B128" s="78">
        <v>109</v>
      </c>
      <c r="C128" s="314"/>
      <c r="D128" s="315"/>
      <c r="E128" s="78">
        <v>109</v>
      </c>
      <c r="F128" s="314"/>
      <c r="G128" s="315"/>
      <c r="H128" s="78">
        <v>109</v>
      </c>
      <c r="I128" s="314"/>
      <c r="J128" s="315"/>
      <c r="K128" s="78">
        <v>109</v>
      </c>
      <c r="L128" s="314"/>
      <c r="M128" s="78">
        <v>109</v>
      </c>
      <c r="N128" s="314"/>
      <c r="O128" s="78">
        <v>109</v>
      </c>
      <c r="P128" s="314"/>
      <c r="Q128" s="78"/>
      <c r="R128" s="279"/>
      <c r="T128" s="327" t="b">
        <f t="shared" si="22"/>
        <v>1</v>
      </c>
      <c r="U128" s="327" t="b">
        <f t="shared" si="23"/>
        <v>1</v>
      </c>
      <c r="V128" s="327" t="b">
        <f t="shared" si="24"/>
        <v>1</v>
      </c>
      <c r="W128" s="327" t="b">
        <f t="shared" si="25"/>
        <v>1</v>
      </c>
      <c r="X128" s="327" t="b">
        <f t="shared" si="26"/>
        <v>1</v>
      </c>
      <c r="Y128" s="327" t="b">
        <f t="shared" si="27"/>
        <v>1</v>
      </c>
      <c r="Z128" s="327" t="b">
        <f t="shared" si="28"/>
        <v>1</v>
      </c>
      <c r="AA128" s="327" t="b">
        <f t="shared" si="29"/>
        <v>1</v>
      </c>
      <c r="AB128" s="327" t="b">
        <f t="shared" si="30"/>
        <v>1</v>
      </c>
      <c r="AC128" s="327" t="b">
        <f t="shared" si="31"/>
        <v>1</v>
      </c>
      <c r="AD128" s="327" t="b">
        <f t="shared" si="32"/>
        <v>1</v>
      </c>
      <c r="AE128" s="327" t="b">
        <f t="shared" si="33"/>
        <v>1</v>
      </c>
      <c r="AF128" s="327" t="b">
        <f t="shared" si="34"/>
        <v>1</v>
      </c>
      <c r="AG128" s="327" t="b">
        <f t="shared" si="35"/>
        <v>1</v>
      </c>
      <c r="AH128" s="327" t="b">
        <f t="shared" si="36"/>
        <v>1</v>
      </c>
    </row>
    <row r="129" spans="1:34" s="31" customFormat="1" ht="15.75" x14ac:dyDescent="0.25">
      <c r="A129" s="3"/>
      <c r="B129" s="78">
        <v>110</v>
      </c>
      <c r="C129" s="314"/>
      <c r="D129" s="315"/>
      <c r="E129" s="78">
        <v>110</v>
      </c>
      <c r="F129" s="314"/>
      <c r="G129" s="315"/>
      <c r="H129" s="78">
        <v>110</v>
      </c>
      <c r="I129" s="314"/>
      <c r="J129" s="315"/>
      <c r="K129" s="78">
        <v>110</v>
      </c>
      <c r="L129" s="314"/>
      <c r="M129" s="78">
        <v>110</v>
      </c>
      <c r="N129" s="314"/>
      <c r="O129" s="78">
        <v>110</v>
      </c>
      <c r="P129" s="314"/>
      <c r="Q129" s="78"/>
      <c r="R129" s="279"/>
      <c r="T129" s="327" t="b">
        <f t="shared" si="22"/>
        <v>1</v>
      </c>
      <c r="U129" s="327" t="b">
        <f t="shared" si="23"/>
        <v>1</v>
      </c>
      <c r="V129" s="327" t="b">
        <f t="shared" si="24"/>
        <v>1</v>
      </c>
      <c r="W129" s="327" t="b">
        <f t="shared" si="25"/>
        <v>1</v>
      </c>
      <c r="X129" s="327" t="b">
        <f t="shared" si="26"/>
        <v>1</v>
      </c>
      <c r="Y129" s="327" t="b">
        <f t="shared" si="27"/>
        <v>1</v>
      </c>
      <c r="Z129" s="327" t="b">
        <f t="shared" si="28"/>
        <v>1</v>
      </c>
      <c r="AA129" s="327" t="b">
        <f t="shared" si="29"/>
        <v>1</v>
      </c>
      <c r="AB129" s="327" t="b">
        <f t="shared" si="30"/>
        <v>1</v>
      </c>
      <c r="AC129" s="327" t="b">
        <f t="shared" si="31"/>
        <v>1</v>
      </c>
      <c r="AD129" s="327" t="b">
        <f t="shared" si="32"/>
        <v>1</v>
      </c>
      <c r="AE129" s="327" t="b">
        <f t="shared" si="33"/>
        <v>1</v>
      </c>
      <c r="AF129" s="327" t="b">
        <f t="shared" si="34"/>
        <v>1</v>
      </c>
      <c r="AG129" s="327" t="b">
        <f t="shared" si="35"/>
        <v>1</v>
      </c>
      <c r="AH129" s="327" t="b">
        <f t="shared" si="36"/>
        <v>1</v>
      </c>
    </row>
    <row r="130" spans="1:34" s="31" customFormat="1" ht="15.75" x14ac:dyDescent="0.25">
      <c r="A130" s="3"/>
      <c r="B130" s="78">
        <v>111</v>
      </c>
      <c r="C130" s="314"/>
      <c r="D130" s="315"/>
      <c r="E130" s="78">
        <v>111</v>
      </c>
      <c r="F130" s="314"/>
      <c r="G130" s="315"/>
      <c r="H130" s="78">
        <v>111</v>
      </c>
      <c r="I130" s="314"/>
      <c r="J130" s="315"/>
      <c r="K130" s="78">
        <v>111</v>
      </c>
      <c r="L130" s="314"/>
      <c r="M130" s="78">
        <v>111</v>
      </c>
      <c r="N130" s="314"/>
      <c r="O130" s="78">
        <v>111</v>
      </c>
      <c r="P130" s="314"/>
      <c r="Q130" s="78"/>
      <c r="R130" s="279"/>
      <c r="T130" s="327" t="b">
        <f t="shared" si="22"/>
        <v>1</v>
      </c>
      <c r="U130" s="327" t="b">
        <f t="shared" si="23"/>
        <v>1</v>
      </c>
      <c r="V130" s="327" t="b">
        <f t="shared" si="24"/>
        <v>1</v>
      </c>
      <c r="W130" s="327" t="b">
        <f t="shared" si="25"/>
        <v>1</v>
      </c>
      <c r="X130" s="327" t="b">
        <f t="shared" si="26"/>
        <v>1</v>
      </c>
      <c r="Y130" s="327" t="b">
        <f t="shared" si="27"/>
        <v>1</v>
      </c>
      <c r="Z130" s="327" t="b">
        <f t="shared" si="28"/>
        <v>1</v>
      </c>
      <c r="AA130" s="327" t="b">
        <f t="shared" si="29"/>
        <v>1</v>
      </c>
      <c r="AB130" s="327" t="b">
        <f t="shared" si="30"/>
        <v>1</v>
      </c>
      <c r="AC130" s="327" t="b">
        <f t="shared" si="31"/>
        <v>1</v>
      </c>
      <c r="AD130" s="327" t="b">
        <f t="shared" si="32"/>
        <v>1</v>
      </c>
      <c r="AE130" s="327" t="b">
        <f t="shared" si="33"/>
        <v>1</v>
      </c>
      <c r="AF130" s="327" t="b">
        <f t="shared" si="34"/>
        <v>1</v>
      </c>
      <c r="AG130" s="327" t="b">
        <f t="shared" si="35"/>
        <v>1</v>
      </c>
      <c r="AH130" s="327" t="b">
        <f t="shared" si="36"/>
        <v>1</v>
      </c>
    </row>
    <row r="131" spans="1:34" s="31" customFormat="1" ht="15.75" x14ac:dyDescent="0.25">
      <c r="A131" s="3"/>
      <c r="B131" s="78">
        <v>112</v>
      </c>
      <c r="C131" s="314"/>
      <c r="D131" s="315"/>
      <c r="E131" s="78">
        <v>112</v>
      </c>
      <c r="F131" s="314"/>
      <c r="G131" s="315"/>
      <c r="H131" s="78">
        <v>112</v>
      </c>
      <c r="I131" s="314"/>
      <c r="J131" s="315"/>
      <c r="K131" s="78">
        <v>112</v>
      </c>
      <c r="L131" s="314"/>
      <c r="M131" s="78">
        <v>112</v>
      </c>
      <c r="N131" s="314"/>
      <c r="O131" s="78">
        <v>112</v>
      </c>
      <c r="P131" s="314"/>
      <c r="Q131" s="78"/>
      <c r="R131" s="279"/>
      <c r="T131" s="327" t="b">
        <f t="shared" si="22"/>
        <v>1</v>
      </c>
      <c r="U131" s="327" t="b">
        <f t="shared" si="23"/>
        <v>1</v>
      </c>
      <c r="V131" s="327" t="b">
        <f t="shared" si="24"/>
        <v>1</v>
      </c>
      <c r="W131" s="327" t="b">
        <f t="shared" si="25"/>
        <v>1</v>
      </c>
      <c r="X131" s="327" t="b">
        <f t="shared" si="26"/>
        <v>1</v>
      </c>
      <c r="Y131" s="327" t="b">
        <f t="shared" si="27"/>
        <v>1</v>
      </c>
      <c r="Z131" s="327" t="b">
        <f t="shared" si="28"/>
        <v>1</v>
      </c>
      <c r="AA131" s="327" t="b">
        <f t="shared" si="29"/>
        <v>1</v>
      </c>
      <c r="AB131" s="327" t="b">
        <f t="shared" si="30"/>
        <v>1</v>
      </c>
      <c r="AC131" s="327" t="b">
        <f t="shared" si="31"/>
        <v>1</v>
      </c>
      <c r="AD131" s="327" t="b">
        <f t="shared" si="32"/>
        <v>1</v>
      </c>
      <c r="AE131" s="327" t="b">
        <f t="shared" si="33"/>
        <v>1</v>
      </c>
      <c r="AF131" s="327" t="b">
        <f t="shared" si="34"/>
        <v>1</v>
      </c>
      <c r="AG131" s="327" t="b">
        <f t="shared" si="35"/>
        <v>1</v>
      </c>
      <c r="AH131" s="327" t="b">
        <f t="shared" si="36"/>
        <v>1</v>
      </c>
    </row>
    <row r="132" spans="1:34" s="31" customFormat="1" ht="15.75" x14ac:dyDescent="0.25">
      <c r="A132" s="3"/>
      <c r="B132" s="78">
        <v>113</v>
      </c>
      <c r="C132" s="314"/>
      <c r="D132" s="315"/>
      <c r="E132" s="78">
        <v>113</v>
      </c>
      <c r="F132" s="314"/>
      <c r="G132" s="315"/>
      <c r="H132" s="78">
        <v>113</v>
      </c>
      <c r="I132" s="314"/>
      <c r="J132" s="315"/>
      <c r="K132" s="78">
        <v>113</v>
      </c>
      <c r="L132" s="314"/>
      <c r="M132" s="78">
        <v>113</v>
      </c>
      <c r="N132" s="314"/>
      <c r="O132" s="78">
        <v>113</v>
      </c>
      <c r="P132" s="314"/>
      <c r="Q132" s="78"/>
      <c r="R132" s="279"/>
      <c r="T132" s="327" t="b">
        <f t="shared" si="22"/>
        <v>1</v>
      </c>
      <c r="U132" s="327" t="b">
        <f t="shared" si="23"/>
        <v>1</v>
      </c>
      <c r="V132" s="327" t="b">
        <f t="shared" si="24"/>
        <v>1</v>
      </c>
      <c r="W132" s="327" t="b">
        <f t="shared" si="25"/>
        <v>1</v>
      </c>
      <c r="X132" s="327" t="b">
        <f t="shared" si="26"/>
        <v>1</v>
      </c>
      <c r="Y132" s="327" t="b">
        <f t="shared" si="27"/>
        <v>1</v>
      </c>
      <c r="Z132" s="327" t="b">
        <f t="shared" si="28"/>
        <v>1</v>
      </c>
      <c r="AA132" s="327" t="b">
        <f t="shared" si="29"/>
        <v>1</v>
      </c>
      <c r="AB132" s="327" t="b">
        <f t="shared" si="30"/>
        <v>1</v>
      </c>
      <c r="AC132" s="327" t="b">
        <f t="shared" si="31"/>
        <v>1</v>
      </c>
      <c r="AD132" s="327" t="b">
        <f t="shared" si="32"/>
        <v>1</v>
      </c>
      <c r="AE132" s="327" t="b">
        <f t="shared" si="33"/>
        <v>1</v>
      </c>
      <c r="AF132" s="327" t="b">
        <f t="shared" si="34"/>
        <v>1</v>
      </c>
      <c r="AG132" s="327" t="b">
        <f t="shared" si="35"/>
        <v>1</v>
      </c>
      <c r="AH132" s="327" t="b">
        <f t="shared" si="36"/>
        <v>1</v>
      </c>
    </row>
    <row r="133" spans="1:34" s="31" customFormat="1" ht="15.75" x14ac:dyDescent="0.25">
      <c r="A133" s="3"/>
      <c r="B133" s="78">
        <v>114</v>
      </c>
      <c r="C133" s="314"/>
      <c r="D133" s="315"/>
      <c r="E133" s="78">
        <v>114</v>
      </c>
      <c r="F133" s="314"/>
      <c r="G133" s="315"/>
      <c r="H133" s="78">
        <v>114</v>
      </c>
      <c r="I133" s="314"/>
      <c r="J133" s="315"/>
      <c r="K133" s="78">
        <v>114</v>
      </c>
      <c r="L133" s="314"/>
      <c r="M133" s="78">
        <v>114</v>
      </c>
      <c r="N133" s="314"/>
      <c r="O133" s="78">
        <v>114</v>
      </c>
      <c r="P133" s="314"/>
      <c r="Q133" s="78"/>
      <c r="R133" s="279"/>
      <c r="T133" s="327" t="b">
        <f t="shared" si="22"/>
        <v>1</v>
      </c>
      <c r="U133" s="327" t="b">
        <f t="shared" si="23"/>
        <v>1</v>
      </c>
      <c r="V133" s="327" t="b">
        <f t="shared" si="24"/>
        <v>1</v>
      </c>
      <c r="W133" s="327" t="b">
        <f t="shared" si="25"/>
        <v>1</v>
      </c>
      <c r="X133" s="327" t="b">
        <f t="shared" si="26"/>
        <v>1</v>
      </c>
      <c r="Y133" s="327" t="b">
        <f t="shared" si="27"/>
        <v>1</v>
      </c>
      <c r="Z133" s="327" t="b">
        <f t="shared" si="28"/>
        <v>1</v>
      </c>
      <c r="AA133" s="327" t="b">
        <f t="shared" si="29"/>
        <v>1</v>
      </c>
      <c r="AB133" s="327" t="b">
        <f t="shared" si="30"/>
        <v>1</v>
      </c>
      <c r="AC133" s="327" t="b">
        <f t="shared" si="31"/>
        <v>1</v>
      </c>
      <c r="AD133" s="327" t="b">
        <f t="shared" si="32"/>
        <v>1</v>
      </c>
      <c r="AE133" s="327" t="b">
        <f t="shared" si="33"/>
        <v>1</v>
      </c>
      <c r="AF133" s="327" t="b">
        <f t="shared" si="34"/>
        <v>1</v>
      </c>
      <c r="AG133" s="327" t="b">
        <f t="shared" si="35"/>
        <v>1</v>
      </c>
      <c r="AH133" s="327" t="b">
        <f t="shared" si="36"/>
        <v>1</v>
      </c>
    </row>
    <row r="134" spans="1:34" s="31" customFormat="1" ht="15.75" x14ac:dyDescent="0.25">
      <c r="A134" s="3"/>
      <c r="B134" s="78">
        <v>115</v>
      </c>
      <c r="C134" s="314"/>
      <c r="D134" s="315"/>
      <c r="E134" s="78">
        <v>115</v>
      </c>
      <c r="F134" s="314"/>
      <c r="G134" s="315"/>
      <c r="H134" s="78">
        <v>115</v>
      </c>
      <c r="I134" s="314"/>
      <c r="J134" s="315"/>
      <c r="K134" s="78">
        <v>115</v>
      </c>
      <c r="L134" s="314"/>
      <c r="M134" s="78">
        <v>115</v>
      </c>
      <c r="N134" s="314"/>
      <c r="O134" s="78">
        <v>115</v>
      </c>
      <c r="P134" s="314"/>
      <c r="Q134" s="78"/>
      <c r="R134" s="279"/>
      <c r="T134" s="327" t="b">
        <f t="shared" si="22"/>
        <v>1</v>
      </c>
      <c r="U134" s="327" t="b">
        <f t="shared" si="23"/>
        <v>1</v>
      </c>
      <c r="V134" s="327" t="b">
        <f t="shared" si="24"/>
        <v>1</v>
      </c>
      <c r="W134" s="327" t="b">
        <f t="shared" si="25"/>
        <v>1</v>
      </c>
      <c r="X134" s="327" t="b">
        <f t="shared" si="26"/>
        <v>1</v>
      </c>
      <c r="Y134" s="327" t="b">
        <f t="shared" si="27"/>
        <v>1</v>
      </c>
      <c r="Z134" s="327" t="b">
        <f t="shared" si="28"/>
        <v>1</v>
      </c>
      <c r="AA134" s="327" t="b">
        <f t="shared" si="29"/>
        <v>1</v>
      </c>
      <c r="AB134" s="327" t="b">
        <f t="shared" si="30"/>
        <v>1</v>
      </c>
      <c r="AC134" s="327" t="b">
        <f t="shared" si="31"/>
        <v>1</v>
      </c>
      <c r="AD134" s="327" t="b">
        <f t="shared" si="32"/>
        <v>1</v>
      </c>
      <c r="AE134" s="327" t="b">
        <f t="shared" si="33"/>
        <v>1</v>
      </c>
      <c r="AF134" s="327" t="b">
        <f t="shared" si="34"/>
        <v>1</v>
      </c>
      <c r="AG134" s="327" t="b">
        <f t="shared" si="35"/>
        <v>1</v>
      </c>
      <c r="AH134" s="327" t="b">
        <f t="shared" si="36"/>
        <v>1</v>
      </c>
    </row>
    <row r="135" spans="1:34" s="31" customFormat="1" ht="15.75" x14ac:dyDescent="0.25">
      <c r="A135" s="3"/>
      <c r="B135" s="78">
        <v>116</v>
      </c>
      <c r="C135" s="314"/>
      <c r="D135" s="315"/>
      <c r="E135" s="78">
        <v>116</v>
      </c>
      <c r="F135" s="314"/>
      <c r="G135" s="315"/>
      <c r="H135" s="78">
        <v>116</v>
      </c>
      <c r="I135" s="314"/>
      <c r="J135" s="315"/>
      <c r="K135" s="78">
        <v>116</v>
      </c>
      <c r="L135" s="314"/>
      <c r="M135" s="78">
        <v>116</v>
      </c>
      <c r="N135" s="314"/>
      <c r="O135" s="78">
        <v>116</v>
      </c>
      <c r="P135" s="314"/>
      <c r="Q135" s="78"/>
      <c r="R135" s="279"/>
      <c r="T135" s="327" t="b">
        <f t="shared" si="22"/>
        <v>1</v>
      </c>
      <c r="U135" s="327" t="b">
        <f t="shared" si="23"/>
        <v>1</v>
      </c>
      <c r="V135" s="327" t="b">
        <f t="shared" si="24"/>
        <v>1</v>
      </c>
      <c r="W135" s="327" t="b">
        <f t="shared" si="25"/>
        <v>1</v>
      </c>
      <c r="X135" s="327" t="b">
        <f t="shared" si="26"/>
        <v>1</v>
      </c>
      <c r="Y135" s="327" t="b">
        <f t="shared" si="27"/>
        <v>1</v>
      </c>
      <c r="Z135" s="327" t="b">
        <f t="shared" si="28"/>
        <v>1</v>
      </c>
      <c r="AA135" s="327" t="b">
        <f t="shared" si="29"/>
        <v>1</v>
      </c>
      <c r="AB135" s="327" t="b">
        <f t="shared" si="30"/>
        <v>1</v>
      </c>
      <c r="AC135" s="327" t="b">
        <f t="shared" si="31"/>
        <v>1</v>
      </c>
      <c r="AD135" s="327" t="b">
        <f t="shared" si="32"/>
        <v>1</v>
      </c>
      <c r="AE135" s="327" t="b">
        <f t="shared" si="33"/>
        <v>1</v>
      </c>
      <c r="AF135" s="327" t="b">
        <f t="shared" si="34"/>
        <v>1</v>
      </c>
      <c r="AG135" s="327" t="b">
        <f t="shared" si="35"/>
        <v>1</v>
      </c>
      <c r="AH135" s="327" t="b">
        <f t="shared" si="36"/>
        <v>1</v>
      </c>
    </row>
    <row r="136" spans="1:34" s="31" customFormat="1" ht="15.75" x14ac:dyDescent="0.25">
      <c r="A136" s="3"/>
      <c r="B136" s="78">
        <v>117</v>
      </c>
      <c r="C136" s="314"/>
      <c r="D136" s="315"/>
      <c r="E136" s="78">
        <v>117</v>
      </c>
      <c r="F136" s="314"/>
      <c r="G136" s="315"/>
      <c r="H136" s="78">
        <v>117</v>
      </c>
      <c r="I136" s="314"/>
      <c r="J136" s="315"/>
      <c r="K136" s="78">
        <v>117</v>
      </c>
      <c r="L136" s="314"/>
      <c r="M136" s="78">
        <v>117</v>
      </c>
      <c r="N136" s="314"/>
      <c r="O136" s="78">
        <v>117</v>
      </c>
      <c r="P136" s="314"/>
      <c r="Q136" s="78"/>
      <c r="R136" s="279"/>
      <c r="T136" s="327" t="b">
        <f t="shared" si="22"/>
        <v>1</v>
      </c>
      <c r="U136" s="327" t="b">
        <f t="shared" si="23"/>
        <v>1</v>
      </c>
      <c r="V136" s="327" t="b">
        <f t="shared" si="24"/>
        <v>1</v>
      </c>
      <c r="W136" s="327" t="b">
        <f t="shared" si="25"/>
        <v>1</v>
      </c>
      <c r="X136" s="327" t="b">
        <f t="shared" si="26"/>
        <v>1</v>
      </c>
      <c r="Y136" s="327" t="b">
        <f t="shared" si="27"/>
        <v>1</v>
      </c>
      <c r="Z136" s="327" t="b">
        <f t="shared" si="28"/>
        <v>1</v>
      </c>
      <c r="AA136" s="327" t="b">
        <f t="shared" si="29"/>
        <v>1</v>
      </c>
      <c r="AB136" s="327" t="b">
        <f t="shared" si="30"/>
        <v>1</v>
      </c>
      <c r="AC136" s="327" t="b">
        <f t="shared" si="31"/>
        <v>1</v>
      </c>
      <c r="AD136" s="327" t="b">
        <f t="shared" si="32"/>
        <v>1</v>
      </c>
      <c r="AE136" s="327" t="b">
        <f t="shared" si="33"/>
        <v>1</v>
      </c>
      <c r="AF136" s="327" t="b">
        <f t="shared" si="34"/>
        <v>1</v>
      </c>
      <c r="AG136" s="327" t="b">
        <f t="shared" si="35"/>
        <v>1</v>
      </c>
      <c r="AH136" s="327" t="b">
        <f t="shared" si="36"/>
        <v>1</v>
      </c>
    </row>
    <row r="137" spans="1:34" s="31" customFormat="1" ht="15.75" x14ac:dyDescent="0.25">
      <c r="A137" s="3"/>
      <c r="B137" s="78">
        <v>118</v>
      </c>
      <c r="C137" s="314"/>
      <c r="D137" s="315"/>
      <c r="E137" s="78">
        <v>118</v>
      </c>
      <c r="F137" s="314"/>
      <c r="G137" s="315"/>
      <c r="H137" s="78">
        <v>118</v>
      </c>
      <c r="I137" s="314"/>
      <c r="J137" s="315"/>
      <c r="K137" s="78">
        <v>118</v>
      </c>
      <c r="L137" s="314"/>
      <c r="M137" s="78">
        <v>118</v>
      </c>
      <c r="N137" s="314"/>
      <c r="O137" s="78">
        <v>118</v>
      </c>
      <c r="P137" s="314"/>
      <c r="Q137" s="78"/>
      <c r="R137" s="279"/>
      <c r="T137" s="327" t="b">
        <f t="shared" si="22"/>
        <v>1</v>
      </c>
      <c r="U137" s="327" t="b">
        <f t="shared" si="23"/>
        <v>1</v>
      </c>
      <c r="V137" s="327" t="b">
        <f t="shared" si="24"/>
        <v>1</v>
      </c>
      <c r="W137" s="327" t="b">
        <f t="shared" si="25"/>
        <v>1</v>
      </c>
      <c r="X137" s="327" t="b">
        <f t="shared" si="26"/>
        <v>1</v>
      </c>
      <c r="Y137" s="327" t="b">
        <f t="shared" si="27"/>
        <v>1</v>
      </c>
      <c r="Z137" s="327" t="b">
        <f t="shared" si="28"/>
        <v>1</v>
      </c>
      <c r="AA137" s="327" t="b">
        <f t="shared" si="29"/>
        <v>1</v>
      </c>
      <c r="AB137" s="327" t="b">
        <f t="shared" si="30"/>
        <v>1</v>
      </c>
      <c r="AC137" s="327" t="b">
        <f t="shared" si="31"/>
        <v>1</v>
      </c>
      <c r="AD137" s="327" t="b">
        <f t="shared" si="32"/>
        <v>1</v>
      </c>
      <c r="AE137" s="327" t="b">
        <f t="shared" si="33"/>
        <v>1</v>
      </c>
      <c r="AF137" s="327" t="b">
        <f t="shared" si="34"/>
        <v>1</v>
      </c>
      <c r="AG137" s="327" t="b">
        <f t="shared" si="35"/>
        <v>1</v>
      </c>
      <c r="AH137" s="327" t="b">
        <f t="shared" si="36"/>
        <v>1</v>
      </c>
    </row>
    <row r="138" spans="1:34" s="31" customFormat="1" ht="15.75" x14ac:dyDescent="0.25">
      <c r="A138" s="3"/>
      <c r="B138" s="78">
        <v>119</v>
      </c>
      <c r="C138" s="314"/>
      <c r="D138" s="315"/>
      <c r="E138" s="78">
        <v>119</v>
      </c>
      <c r="F138" s="314"/>
      <c r="G138" s="315"/>
      <c r="H138" s="78">
        <v>119</v>
      </c>
      <c r="I138" s="314"/>
      <c r="J138" s="315"/>
      <c r="K138" s="78">
        <v>119</v>
      </c>
      <c r="L138" s="314"/>
      <c r="M138" s="78">
        <v>119</v>
      </c>
      <c r="N138" s="314"/>
      <c r="O138" s="78">
        <v>119</v>
      </c>
      <c r="P138" s="314"/>
      <c r="Q138" s="78"/>
      <c r="R138" s="279"/>
      <c r="T138" s="327" t="b">
        <f t="shared" si="22"/>
        <v>1</v>
      </c>
      <c r="U138" s="327" t="b">
        <f t="shared" si="23"/>
        <v>1</v>
      </c>
      <c r="V138" s="327" t="b">
        <f t="shared" si="24"/>
        <v>1</v>
      </c>
      <c r="W138" s="327" t="b">
        <f t="shared" si="25"/>
        <v>1</v>
      </c>
      <c r="X138" s="327" t="b">
        <f t="shared" si="26"/>
        <v>1</v>
      </c>
      <c r="Y138" s="327" t="b">
        <f t="shared" si="27"/>
        <v>1</v>
      </c>
      <c r="Z138" s="327" t="b">
        <f t="shared" si="28"/>
        <v>1</v>
      </c>
      <c r="AA138" s="327" t="b">
        <f t="shared" si="29"/>
        <v>1</v>
      </c>
      <c r="AB138" s="327" t="b">
        <f t="shared" si="30"/>
        <v>1</v>
      </c>
      <c r="AC138" s="327" t="b">
        <f t="shared" si="31"/>
        <v>1</v>
      </c>
      <c r="AD138" s="327" t="b">
        <f t="shared" si="32"/>
        <v>1</v>
      </c>
      <c r="AE138" s="327" t="b">
        <f t="shared" si="33"/>
        <v>1</v>
      </c>
      <c r="AF138" s="327" t="b">
        <f t="shared" si="34"/>
        <v>1</v>
      </c>
      <c r="AG138" s="327" t="b">
        <f t="shared" si="35"/>
        <v>1</v>
      </c>
      <c r="AH138" s="327" t="b">
        <f t="shared" si="36"/>
        <v>1</v>
      </c>
    </row>
    <row r="139" spans="1:34" s="31" customFormat="1" ht="15.75" x14ac:dyDescent="0.25">
      <c r="A139" s="3"/>
      <c r="B139" s="78">
        <v>120</v>
      </c>
      <c r="C139" s="314"/>
      <c r="D139" s="315"/>
      <c r="E139" s="78">
        <v>120</v>
      </c>
      <c r="F139" s="314"/>
      <c r="G139" s="315"/>
      <c r="H139" s="78">
        <v>120</v>
      </c>
      <c r="I139" s="314"/>
      <c r="J139" s="315"/>
      <c r="K139" s="78">
        <v>120</v>
      </c>
      <c r="L139" s="314"/>
      <c r="M139" s="78">
        <v>120</v>
      </c>
      <c r="N139" s="314"/>
      <c r="O139" s="78">
        <v>120</v>
      </c>
      <c r="P139" s="314"/>
      <c r="Q139" s="78"/>
      <c r="R139" s="279"/>
      <c r="T139" s="327" t="b">
        <f t="shared" si="22"/>
        <v>1</v>
      </c>
      <c r="U139" s="327" t="b">
        <f t="shared" si="23"/>
        <v>1</v>
      </c>
      <c r="V139" s="327" t="b">
        <f t="shared" si="24"/>
        <v>1</v>
      </c>
      <c r="W139" s="327" t="b">
        <f t="shared" si="25"/>
        <v>1</v>
      </c>
      <c r="X139" s="327" t="b">
        <f t="shared" si="26"/>
        <v>1</v>
      </c>
      <c r="Y139" s="327" t="b">
        <f t="shared" si="27"/>
        <v>1</v>
      </c>
      <c r="Z139" s="327" t="b">
        <f t="shared" si="28"/>
        <v>1</v>
      </c>
      <c r="AA139" s="327" t="b">
        <f t="shared" si="29"/>
        <v>1</v>
      </c>
      <c r="AB139" s="327" t="b">
        <f t="shared" si="30"/>
        <v>1</v>
      </c>
      <c r="AC139" s="327" t="b">
        <f t="shared" si="31"/>
        <v>1</v>
      </c>
      <c r="AD139" s="327" t="b">
        <f t="shared" si="32"/>
        <v>1</v>
      </c>
      <c r="AE139" s="327" t="b">
        <f t="shared" si="33"/>
        <v>1</v>
      </c>
      <c r="AF139" s="327" t="b">
        <f t="shared" si="34"/>
        <v>1</v>
      </c>
      <c r="AG139" s="327" t="b">
        <f t="shared" si="35"/>
        <v>1</v>
      </c>
      <c r="AH139" s="327" t="b">
        <f t="shared" si="36"/>
        <v>1</v>
      </c>
    </row>
    <row r="140" spans="1:34" s="31" customFormat="1" ht="15.75" x14ac:dyDescent="0.25">
      <c r="A140" s="3"/>
      <c r="B140" s="78">
        <v>121</v>
      </c>
      <c r="C140" s="314"/>
      <c r="D140" s="315"/>
      <c r="E140" s="78">
        <v>121</v>
      </c>
      <c r="F140" s="314"/>
      <c r="G140" s="315"/>
      <c r="H140" s="78">
        <v>121</v>
      </c>
      <c r="I140" s="314"/>
      <c r="J140" s="315"/>
      <c r="K140" s="78">
        <v>121</v>
      </c>
      <c r="L140" s="314"/>
      <c r="M140" s="78">
        <v>121</v>
      </c>
      <c r="N140" s="314"/>
      <c r="O140" s="78">
        <v>121</v>
      </c>
      <c r="P140" s="314"/>
      <c r="Q140" s="78"/>
      <c r="R140" s="279"/>
      <c r="T140" s="327" t="b">
        <f t="shared" si="22"/>
        <v>1</v>
      </c>
      <c r="U140" s="327" t="b">
        <f t="shared" si="23"/>
        <v>1</v>
      </c>
      <c r="V140" s="327" t="b">
        <f t="shared" si="24"/>
        <v>1</v>
      </c>
      <c r="W140" s="327" t="b">
        <f t="shared" si="25"/>
        <v>1</v>
      </c>
      <c r="X140" s="327" t="b">
        <f t="shared" si="26"/>
        <v>1</v>
      </c>
      <c r="Y140" s="327" t="b">
        <f t="shared" si="27"/>
        <v>1</v>
      </c>
      <c r="Z140" s="327" t="b">
        <f t="shared" si="28"/>
        <v>1</v>
      </c>
      <c r="AA140" s="327" t="b">
        <f t="shared" si="29"/>
        <v>1</v>
      </c>
      <c r="AB140" s="327" t="b">
        <f t="shared" si="30"/>
        <v>1</v>
      </c>
      <c r="AC140" s="327" t="b">
        <f t="shared" si="31"/>
        <v>1</v>
      </c>
      <c r="AD140" s="327" t="b">
        <f t="shared" si="32"/>
        <v>1</v>
      </c>
      <c r="AE140" s="327" t="b">
        <f t="shared" si="33"/>
        <v>1</v>
      </c>
      <c r="AF140" s="327" t="b">
        <f t="shared" si="34"/>
        <v>1</v>
      </c>
      <c r="AG140" s="327" t="b">
        <f t="shared" si="35"/>
        <v>1</v>
      </c>
      <c r="AH140" s="327" t="b">
        <f t="shared" si="36"/>
        <v>1</v>
      </c>
    </row>
    <row r="141" spans="1:34" s="31" customFormat="1" ht="15.75" x14ac:dyDescent="0.25">
      <c r="A141" s="3"/>
      <c r="B141" s="78">
        <v>122</v>
      </c>
      <c r="C141" s="314"/>
      <c r="D141" s="315"/>
      <c r="E141" s="78">
        <v>122</v>
      </c>
      <c r="F141" s="314"/>
      <c r="G141" s="315"/>
      <c r="H141" s="78">
        <v>122</v>
      </c>
      <c r="I141" s="314"/>
      <c r="J141" s="315"/>
      <c r="K141" s="78">
        <v>122</v>
      </c>
      <c r="L141" s="314"/>
      <c r="M141" s="78">
        <v>122</v>
      </c>
      <c r="N141" s="314"/>
      <c r="O141" s="78">
        <v>122</v>
      </c>
      <c r="P141" s="314"/>
      <c r="Q141" s="78"/>
      <c r="R141" s="279"/>
      <c r="T141" s="327" t="b">
        <f t="shared" si="22"/>
        <v>1</v>
      </c>
      <c r="U141" s="327" t="b">
        <f t="shared" si="23"/>
        <v>1</v>
      </c>
      <c r="V141" s="327" t="b">
        <f t="shared" si="24"/>
        <v>1</v>
      </c>
      <c r="W141" s="327" t="b">
        <f t="shared" si="25"/>
        <v>1</v>
      </c>
      <c r="X141" s="327" t="b">
        <f t="shared" si="26"/>
        <v>1</v>
      </c>
      <c r="Y141" s="327" t="b">
        <f t="shared" si="27"/>
        <v>1</v>
      </c>
      <c r="Z141" s="327" t="b">
        <f t="shared" si="28"/>
        <v>1</v>
      </c>
      <c r="AA141" s="327" t="b">
        <f t="shared" si="29"/>
        <v>1</v>
      </c>
      <c r="AB141" s="327" t="b">
        <f t="shared" si="30"/>
        <v>1</v>
      </c>
      <c r="AC141" s="327" t="b">
        <f t="shared" si="31"/>
        <v>1</v>
      </c>
      <c r="AD141" s="327" t="b">
        <f t="shared" si="32"/>
        <v>1</v>
      </c>
      <c r="AE141" s="327" t="b">
        <f t="shared" si="33"/>
        <v>1</v>
      </c>
      <c r="AF141" s="327" t="b">
        <f t="shared" si="34"/>
        <v>1</v>
      </c>
      <c r="AG141" s="327" t="b">
        <f t="shared" si="35"/>
        <v>1</v>
      </c>
      <c r="AH141" s="327" t="b">
        <f t="shared" si="36"/>
        <v>1</v>
      </c>
    </row>
    <row r="142" spans="1:34" s="31" customFormat="1" ht="15.75" x14ac:dyDescent="0.25">
      <c r="A142" s="3"/>
      <c r="B142" s="78">
        <v>123</v>
      </c>
      <c r="C142" s="314"/>
      <c r="D142" s="315"/>
      <c r="E142" s="78">
        <v>123</v>
      </c>
      <c r="F142" s="314"/>
      <c r="G142" s="315"/>
      <c r="H142" s="78">
        <v>123</v>
      </c>
      <c r="I142" s="314"/>
      <c r="J142" s="315"/>
      <c r="K142" s="78">
        <v>123</v>
      </c>
      <c r="L142" s="314"/>
      <c r="M142" s="78">
        <v>123</v>
      </c>
      <c r="N142" s="314"/>
      <c r="O142" s="78">
        <v>123</v>
      </c>
      <c r="P142" s="314"/>
      <c r="Q142" s="78"/>
      <c r="R142" s="279"/>
      <c r="T142" s="327" t="b">
        <f t="shared" si="22"/>
        <v>1</v>
      </c>
      <c r="U142" s="327" t="b">
        <f t="shared" si="23"/>
        <v>1</v>
      </c>
      <c r="V142" s="327" t="b">
        <f t="shared" si="24"/>
        <v>1</v>
      </c>
      <c r="W142" s="327" t="b">
        <f t="shared" si="25"/>
        <v>1</v>
      </c>
      <c r="X142" s="327" t="b">
        <f t="shared" si="26"/>
        <v>1</v>
      </c>
      <c r="Y142" s="327" t="b">
        <f t="shared" si="27"/>
        <v>1</v>
      </c>
      <c r="Z142" s="327" t="b">
        <f t="shared" si="28"/>
        <v>1</v>
      </c>
      <c r="AA142" s="327" t="b">
        <f t="shared" si="29"/>
        <v>1</v>
      </c>
      <c r="AB142" s="327" t="b">
        <f t="shared" si="30"/>
        <v>1</v>
      </c>
      <c r="AC142" s="327" t="b">
        <f t="shared" si="31"/>
        <v>1</v>
      </c>
      <c r="AD142" s="327" t="b">
        <f t="shared" si="32"/>
        <v>1</v>
      </c>
      <c r="AE142" s="327" t="b">
        <f t="shared" si="33"/>
        <v>1</v>
      </c>
      <c r="AF142" s="327" t="b">
        <f t="shared" si="34"/>
        <v>1</v>
      </c>
      <c r="AG142" s="327" t="b">
        <f t="shared" si="35"/>
        <v>1</v>
      </c>
      <c r="AH142" s="327" t="b">
        <f t="shared" si="36"/>
        <v>1</v>
      </c>
    </row>
    <row r="143" spans="1:34" s="31" customFormat="1" ht="15.75" x14ac:dyDescent="0.25">
      <c r="A143" s="3"/>
      <c r="B143" s="78">
        <v>124</v>
      </c>
      <c r="C143" s="314"/>
      <c r="D143" s="315"/>
      <c r="E143" s="78">
        <v>124</v>
      </c>
      <c r="F143" s="314"/>
      <c r="G143" s="315"/>
      <c r="H143" s="78">
        <v>124</v>
      </c>
      <c r="I143" s="314"/>
      <c r="J143" s="315"/>
      <c r="K143" s="78">
        <v>124</v>
      </c>
      <c r="L143" s="314"/>
      <c r="M143" s="78">
        <v>124</v>
      </c>
      <c r="N143" s="314"/>
      <c r="O143" s="78">
        <v>124</v>
      </c>
      <c r="P143" s="314"/>
      <c r="Q143" s="78"/>
      <c r="R143" s="279"/>
      <c r="T143" s="327" t="b">
        <f t="shared" si="22"/>
        <v>1</v>
      </c>
      <c r="U143" s="327" t="b">
        <f t="shared" si="23"/>
        <v>1</v>
      </c>
      <c r="V143" s="327" t="b">
        <f t="shared" si="24"/>
        <v>1</v>
      </c>
      <c r="W143" s="327" t="b">
        <f t="shared" si="25"/>
        <v>1</v>
      </c>
      <c r="X143" s="327" t="b">
        <f t="shared" si="26"/>
        <v>1</v>
      </c>
      <c r="Y143" s="327" t="b">
        <f t="shared" si="27"/>
        <v>1</v>
      </c>
      <c r="Z143" s="327" t="b">
        <f t="shared" si="28"/>
        <v>1</v>
      </c>
      <c r="AA143" s="327" t="b">
        <f t="shared" si="29"/>
        <v>1</v>
      </c>
      <c r="AB143" s="327" t="b">
        <f t="shared" si="30"/>
        <v>1</v>
      </c>
      <c r="AC143" s="327" t="b">
        <f t="shared" si="31"/>
        <v>1</v>
      </c>
      <c r="AD143" s="327" t="b">
        <f t="shared" si="32"/>
        <v>1</v>
      </c>
      <c r="AE143" s="327" t="b">
        <f t="shared" si="33"/>
        <v>1</v>
      </c>
      <c r="AF143" s="327" t="b">
        <f t="shared" si="34"/>
        <v>1</v>
      </c>
      <c r="AG143" s="327" t="b">
        <f t="shared" si="35"/>
        <v>1</v>
      </c>
      <c r="AH143" s="327" t="b">
        <f t="shared" si="36"/>
        <v>1</v>
      </c>
    </row>
    <row r="144" spans="1:34" s="31" customFormat="1" ht="15.75" x14ac:dyDescent="0.25">
      <c r="A144" s="3"/>
      <c r="B144" s="78">
        <v>125</v>
      </c>
      <c r="C144" s="314"/>
      <c r="D144" s="315"/>
      <c r="E144" s="78">
        <v>125</v>
      </c>
      <c r="F144" s="314"/>
      <c r="G144" s="315"/>
      <c r="H144" s="78">
        <v>125</v>
      </c>
      <c r="I144" s="314"/>
      <c r="J144" s="315"/>
      <c r="K144" s="78">
        <v>125</v>
      </c>
      <c r="L144" s="314"/>
      <c r="M144" s="78">
        <v>125</v>
      </c>
      <c r="N144" s="314"/>
      <c r="O144" s="78">
        <v>125</v>
      </c>
      <c r="P144" s="314"/>
      <c r="Q144" s="78"/>
      <c r="R144" s="279"/>
      <c r="T144" s="327" t="b">
        <f t="shared" si="22"/>
        <v>1</v>
      </c>
      <c r="U144" s="327" t="b">
        <f t="shared" si="23"/>
        <v>1</v>
      </c>
      <c r="V144" s="327" t="b">
        <f t="shared" si="24"/>
        <v>1</v>
      </c>
      <c r="W144" s="327" t="b">
        <f t="shared" si="25"/>
        <v>1</v>
      </c>
      <c r="X144" s="327" t="b">
        <f t="shared" si="26"/>
        <v>1</v>
      </c>
      <c r="Y144" s="327" t="b">
        <f t="shared" si="27"/>
        <v>1</v>
      </c>
      <c r="Z144" s="327" t="b">
        <f t="shared" si="28"/>
        <v>1</v>
      </c>
      <c r="AA144" s="327" t="b">
        <f t="shared" si="29"/>
        <v>1</v>
      </c>
      <c r="AB144" s="327" t="b">
        <f t="shared" si="30"/>
        <v>1</v>
      </c>
      <c r="AC144" s="327" t="b">
        <f t="shared" si="31"/>
        <v>1</v>
      </c>
      <c r="AD144" s="327" t="b">
        <f t="shared" si="32"/>
        <v>1</v>
      </c>
      <c r="AE144" s="327" t="b">
        <f t="shared" si="33"/>
        <v>1</v>
      </c>
      <c r="AF144" s="327" t="b">
        <f t="shared" si="34"/>
        <v>1</v>
      </c>
      <c r="AG144" s="327" t="b">
        <f t="shared" si="35"/>
        <v>1</v>
      </c>
      <c r="AH144" s="327" t="b">
        <f t="shared" si="36"/>
        <v>1</v>
      </c>
    </row>
    <row r="145" spans="1:34" s="31" customFormat="1" ht="15.75" x14ac:dyDescent="0.25">
      <c r="A145" s="3"/>
      <c r="B145" s="78">
        <v>126</v>
      </c>
      <c r="C145" s="314"/>
      <c r="D145" s="315"/>
      <c r="E145" s="78">
        <v>126</v>
      </c>
      <c r="F145" s="314"/>
      <c r="G145" s="315"/>
      <c r="H145" s="78">
        <v>126</v>
      </c>
      <c r="I145" s="314"/>
      <c r="J145" s="315"/>
      <c r="K145" s="78">
        <v>126</v>
      </c>
      <c r="L145" s="314"/>
      <c r="M145" s="78">
        <v>126</v>
      </c>
      <c r="N145" s="314"/>
      <c r="O145" s="78">
        <v>126</v>
      </c>
      <c r="P145" s="314"/>
      <c r="Q145" s="78"/>
      <c r="R145" s="279"/>
      <c r="T145" s="327" t="b">
        <f t="shared" si="22"/>
        <v>1</v>
      </c>
      <c r="U145" s="327" t="b">
        <f t="shared" si="23"/>
        <v>1</v>
      </c>
      <c r="V145" s="327" t="b">
        <f t="shared" si="24"/>
        <v>1</v>
      </c>
      <c r="W145" s="327" t="b">
        <f t="shared" si="25"/>
        <v>1</v>
      </c>
      <c r="X145" s="327" t="b">
        <f t="shared" si="26"/>
        <v>1</v>
      </c>
      <c r="Y145" s="327" t="b">
        <f t="shared" si="27"/>
        <v>1</v>
      </c>
      <c r="Z145" s="327" t="b">
        <f t="shared" si="28"/>
        <v>1</v>
      </c>
      <c r="AA145" s="327" t="b">
        <f t="shared" si="29"/>
        <v>1</v>
      </c>
      <c r="AB145" s="327" t="b">
        <f t="shared" si="30"/>
        <v>1</v>
      </c>
      <c r="AC145" s="327" t="b">
        <f t="shared" si="31"/>
        <v>1</v>
      </c>
      <c r="AD145" s="327" t="b">
        <f t="shared" si="32"/>
        <v>1</v>
      </c>
      <c r="AE145" s="327" t="b">
        <f t="shared" si="33"/>
        <v>1</v>
      </c>
      <c r="AF145" s="327" t="b">
        <f t="shared" si="34"/>
        <v>1</v>
      </c>
      <c r="AG145" s="327" t="b">
        <f t="shared" si="35"/>
        <v>1</v>
      </c>
      <c r="AH145" s="327" t="b">
        <f t="shared" si="36"/>
        <v>1</v>
      </c>
    </row>
    <row r="146" spans="1:34" s="31" customFormat="1" ht="15.75" x14ac:dyDescent="0.25">
      <c r="A146" s="3"/>
      <c r="B146" s="78">
        <v>127</v>
      </c>
      <c r="C146" s="314"/>
      <c r="D146" s="315"/>
      <c r="E146" s="78">
        <v>127</v>
      </c>
      <c r="F146" s="314"/>
      <c r="G146" s="315"/>
      <c r="H146" s="78">
        <v>127</v>
      </c>
      <c r="I146" s="314"/>
      <c r="J146" s="315"/>
      <c r="K146" s="78">
        <v>127</v>
      </c>
      <c r="L146" s="314"/>
      <c r="M146" s="78">
        <v>127</v>
      </c>
      <c r="N146" s="314"/>
      <c r="O146" s="78">
        <v>127</v>
      </c>
      <c r="P146" s="314"/>
      <c r="Q146" s="78"/>
      <c r="R146" s="279"/>
      <c r="T146" s="327" t="b">
        <f t="shared" si="22"/>
        <v>1</v>
      </c>
      <c r="U146" s="327" t="b">
        <f t="shared" si="23"/>
        <v>1</v>
      </c>
      <c r="V146" s="327" t="b">
        <f t="shared" si="24"/>
        <v>1</v>
      </c>
      <c r="W146" s="327" t="b">
        <f t="shared" si="25"/>
        <v>1</v>
      </c>
      <c r="X146" s="327" t="b">
        <f t="shared" si="26"/>
        <v>1</v>
      </c>
      <c r="Y146" s="327" t="b">
        <f t="shared" si="27"/>
        <v>1</v>
      </c>
      <c r="Z146" s="327" t="b">
        <f t="shared" si="28"/>
        <v>1</v>
      </c>
      <c r="AA146" s="327" t="b">
        <f t="shared" si="29"/>
        <v>1</v>
      </c>
      <c r="AB146" s="327" t="b">
        <f t="shared" si="30"/>
        <v>1</v>
      </c>
      <c r="AC146" s="327" t="b">
        <f t="shared" si="31"/>
        <v>1</v>
      </c>
      <c r="AD146" s="327" t="b">
        <f t="shared" si="32"/>
        <v>1</v>
      </c>
      <c r="AE146" s="327" t="b">
        <f t="shared" si="33"/>
        <v>1</v>
      </c>
      <c r="AF146" s="327" t="b">
        <f t="shared" si="34"/>
        <v>1</v>
      </c>
      <c r="AG146" s="327" t="b">
        <f t="shared" si="35"/>
        <v>1</v>
      </c>
      <c r="AH146" s="327" t="b">
        <f t="shared" si="36"/>
        <v>1</v>
      </c>
    </row>
    <row r="147" spans="1:34" s="31" customFormat="1" ht="15.75" x14ac:dyDescent="0.25">
      <c r="A147" s="3"/>
      <c r="B147" s="78">
        <v>128</v>
      </c>
      <c r="C147" s="314"/>
      <c r="D147" s="315"/>
      <c r="E147" s="78">
        <v>128</v>
      </c>
      <c r="F147" s="314"/>
      <c r="G147" s="315"/>
      <c r="H147" s="78">
        <v>128</v>
      </c>
      <c r="I147" s="314"/>
      <c r="J147" s="315"/>
      <c r="K147" s="78">
        <v>128</v>
      </c>
      <c r="L147" s="314"/>
      <c r="M147" s="78">
        <v>128</v>
      </c>
      <c r="N147" s="314"/>
      <c r="O147" s="78">
        <v>128</v>
      </c>
      <c r="P147" s="314"/>
      <c r="Q147" s="78"/>
      <c r="R147" s="279"/>
      <c r="T147" s="327" t="b">
        <f t="shared" si="22"/>
        <v>1</v>
      </c>
      <c r="U147" s="327" t="b">
        <f t="shared" si="23"/>
        <v>1</v>
      </c>
      <c r="V147" s="327" t="b">
        <f t="shared" si="24"/>
        <v>1</v>
      </c>
      <c r="W147" s="327" t="b">
        <f t="shared" si="25"/>
        <v>1</v>
      </c>
      <c r="X147" s="327" t="b">
        <f t="shared" si="26"/>
        <v>1</v>
      </c>
      <c r="Y147" s="327" t="b">
        <f t="shared" si="27"/>
        <v>1</v>
      </c>
      <c r="Z147" s="327" t="b">
        <f t="shared" si="28"/>
        <v>1</v>
      </c>
      <c r="AA147" s="327" t="b">
        <f t="shared" si="29"/>
        <v>1</v>
      </c>
      <c r="AB147" s="327" t="b">
        <f t="shared" si="30"/>
        <v>1</v>
      </c>
      <c r="AC147" s="327" t="b">
        <f t="shared" si="31"/>
        <v>1</v>
      </c>
      <c r="AD147" s="327" t="b">
        <f t="shared" si="32"/>
        <v>1</v>
      </c>
      <c r="AE147" s="327" t="b">
        <f t="shared" si="33"/>
        <v>1</v>
      </c>
      <c r="AF147" s="327" t="b">
        <f t="shared" si="34"/>
        <v>1</v>
      </c>
      <c r="AG147" s="327" t="b">
        <f t="shared" si="35"/>
        <v>1</v>
      </c>
      <c r="AH147" s="327" t="b">
        <f t="shared" si="36"/>
        <v>1</v>
      </c>
    </row>
    <row r="148" spans="1:34" s="31" customFormat="1" ht="15.75" x14ac:dyDescent="0.25">
      <c r="A148" s="3"/>
      <c r="B148" s="78">
        <v>129</v>
      </c>
      <c r="C148" s="314"/>
      <c r="D148" s="315"/>
      <c r="E148" s="78">
        <v>129</v>
      </c>
      <c r="F148" s="314"/>
      <c r="G148" s="315"/>
      <c r="H148" s="78">
        <v>129</v>
      </c>
      <c r="I148" s="314"/>
      <c r="J148" s="315"/>
      <c r="K148" s="78">
        <v>129</v>
      </c>
      <c r="L148" s="314"/>
      <c r="M148" s="78">
        <v>129</v>
      </c>
      <c r="N148" s="314"/>
      <c r="O148" s="78">
        <v>129</v>
      </c>
      <c r="P148" s="314"/>
      <c r="Q148" s="78"/>
      <c r="R148" s="279"/>
      <c r="T148" s="327" t="b">
        <f t="shared" si="22"/>
        <v>1</v>
      </c>
      <c r="U148" s="327" t="b">
        <f t="shared" si="23"/>
        <v>1</v>
      </c>
      <c r="V148" s="327" t="b">
        <f t="shared" si="24"/>
        <v>1</v>
      </c>
      <c r="W148" s="327" t="b">
        <f t="shared" si="25"/>
        <v>1</v>
      </c>
      <c r="X148" s="327" t="b">
        <f t="shared" si="26"/>
        <v>1</v>
      </c>
      <c r="Y148" s="327" t="b">
        <f t="shared" si="27"/>
        <v>1</v>
      </c>
      <c r="Z148" s="327" t="b">
        <f t="shared" si="28"/>
        <v>1</v>
      </c>
      <c r="AA148" s="327" t="b">
        <f t="shared" si="29"/>
        <v>1</v>
      </c>
      <c r="AB148" s="327" t="b">
        <f t="shared" si="30"/>
        <v>1</v>
      </c>
      <c r="AC148" s="327" t="b">
        <f t="shared" si="31"/>
        <v>1</v>
      </c>
      <c r="AD148" s="327" t="b">
        <f t="shared" si="32"/>
        <v>1</v>
      </c>
      <c r="AE148" s="327" t="b">
        <f t="shared" si="33"/>
        <v>1</v>
      </c>
      <c r="AF148" s="327" t="b">
        <f t="shared" si="34"/>
        <v>1</v>
      </c>
      <c r="AG148" s="327" t="b">
        <f t="shared" si="35"/>
        <v>1</v>
      </c>
      <c r="AH148" s="327" t="b">
        <f t="shared" si="36"/>
        <v>1</v>
      </c>
    </row>
    <row r="149" spans="1:34" s="31" customFormat="1" ht="15.75" x14ac:dyDescent="0.25">
      <c r="A149" s="3"/>
      <c r="B149" s="78">
        <v>130</v>
      </c>
      <c r="C149" s="314"/>
      <c r="D149" s="315"/>
      <c r="E149" s="78">
        <v>130</v>
      </c>
      <c r="F149" s="314"/>
      <c r="G149" s="315"/>
      <c r="H149" s="78">
        <v>130</v>
      </c>
      <c r="I149" s="314"/>
      <c r="J149" s="315"/>
      <c r="K149" s="78">
        <v>130</v>
      </c>
      <c r="L149" s="314"/>
      <c r="M149" s="78">
        <v>130</v>
      </c>
      <c r="N149" s="314"/>
      <c r="O149" s="78">
        <v>130</v>
      </c>
      <c r="P149" s="314"/>
      <c r="Q149" s="78"/>
      <c r="R149" s="279"/>
      <c r="T149" s="327" t="b">
        <f t="shared" ref="T149:T212" si="37">IF(C149="",TRUE,(IF(ISNUMBER(MATCH(C149,countries,0)),TRUE,FALSE)))</f>
        <v>1</v>
      </c>
      <c r="U149" s="327" t="b">
        <f t="shared" ref="U149:U212" si="38">IF(F149="",TRUE,(IF(ISNUMBER(MATCH(F149,countries,0)),TRUE,FALSE)))</f>
        <v>1</v>
      </c>
      <c r="V149" s="327" t="b">
        <f t="shared" ref="V149:V212" si="39">IF(I149="",TRUE,(IF(ISNUMBER(MATCH(I149,countries,0)),TRUE,FALSE)))</f>
        <v>1</v>
      </c>
      <c r="W149" s="327" t="b">
        <f t="shared" ref="W149:W212" si="40">IF(L149="",TRUE,(IF(ISNUMBER(MATCH(L149,Countries2,0)),TRUE,FALSE)))</f>
        <v>1</v>
      </c>
      <c r="X149" s="327" t="b">
        <f t="shared" ref="X149:X212" si="41">IF(N149="",TRUE,(IF(ISNUMBER(MATCH(N149,Countries2,0)),TRUE,FALSE)))</f>
        <v>1</v>
      </c>
      <c r="Y149" s="327" t="b">
        <f t="shared" ref="Y149:Y212" si="42">IF(P149="",TRUE,(IF(ISNUMBER(MATCH(P149,Countries2,0)),TRUE,FALSE)))</f>
        <v>1</v>
      </c>
      <c r="Z149" s="327" t="b">
        <f t="shared" ref="Z149:Z212" si="43">IF(C149="",TRUE,(IF(D149&lt;&gt;"",TRUE,FALSE)))</f>
        <v>1</v>
      </c>
      <c r="AA149" s="327" t="b">
        <f t="shared" ref="AA149:AA212" si="44">IF(D149="",TRUE,(IF(C149&lt;&gt;"",TRUE,FALSE)))</f>
        <v>1</v>
      </c>
      <c r="AB149" s="327" t="b">
        <f t="shared" ref="AB149:AB212" si="45">IF(F149="",TRUE,(IF(G149&lt;&gt;"",TRUE,FALSE)))</f>
        <v>1</v>
      </c>
      <c r="AC149" s="327" t="b">
        <f t="shared" ref="AC149:AC212" si="46">IF(G149="",TRUE,(IF(F149&lt;&gt;"",TRUE,FALSE)))</f>
        <v>1</v>
      </c>
      <c r="AD149" s="327" t="b">
        <f t="shared" ref="AD149:AD212" si="47">IF(I149="",TRUE,(IF(J149&lt;&gt;"",TRUE,FALSE)))</f>
        <v>1</v>
      </c>
      <c r="AE149" s="327" t="b">
        <f t="shared" ref="AE149:AE212" si="48">IF(J149="",TRUE,(IF(I149&lt;&gt;"",TRUE,FALSE)))</f>
        <v>1</v>
      </c>
      <c r="AF149" s="327" t="b">
        <f t="shared" ref="AF149:AF212" si="49">IF(AND(C149="N/A",D149&lt;&gt;0),FALSE,TRUE)</f>
        <v>1</v>
      </c>
      <c r="AG149" s="327" t="b">
        <f t="shared" ref="AG149:AG212" si="50">IF(AND(F149="N/A",G149&lt;&gt;0),FALSE,TRUE)</f>
        <v>1</v>
      </c>
      <c r="AH149" s="327" t="b">
        <f t="shared" ref="AH149:AH212" si="51">IF(AND(I149="N/A",J149&lt;&gt;0),FALSE,TRUE)</f>
        <v>1</v>
      </c>
    </row>
    <row r="150" spans="1:34" s="31" customFormat="1" ht="15.75" x14ac:dyDescent="0.25">
      <c r="A150" s="3"/>
      <c r="B150" s="78">
        <v>131</v>
      </c>
      <c r="C150" s="314"/>
      <c r="D150" s="315"/>
      <c r="E150" s="78">
        <v>131</v>
      </c>
      <c r="F150" s="314"/>
      <c r="G150" s="315"/>
      <c r="H150" s="78">
        <v>131</v>
      </c>
      <c r="I150" s="314"/>
      <c r="J150" s="315"/>
      <c r="K150" s="78">
        <v>131</v>
      </c>
      <c r="L150" s="314"/>
      <c r="M150" s="78">
        <v>131</v>
      </c>
      <c r="N150" s="314"/>
      <c r="O150" s="78">
        <v>131</v>
      </c>
      <c r="P150" s="314"/>
      <c r="Q150" s="78"/>
      <c r="R150" s="279"/>
      <c r="T150" s="327" t="b">
        <f t="shared" si="37"/>
        <v>1</v>
      </c>
      <c r="U150" s="327" t="b">
        <f t="shared" si="38"/>
        <v>1</v>
      </c>
      <c r="V150" s="327" t="b">
        <f t="shared" si="39"/>
        <v>1</v>
      </c>
      <c r="W150" s="327" t="b">
        <f t="shared" si="40"/>
        <v>1</v>
      </c>
      <c r="X150" s="327" t="b">
        <f t="shared" si="41"/>
        <v>1</v>
      </c>
      <c r="Y150" s="327" t="b">
        <f t="shared" si="42"/>
        <v>1</v>
      </c>
      <c r="Z150" s="327" t="b">
        <f t="shared" si="43"/>
        <v>1</v>
      </c>
      <c r="AA150" s="327" t="b">
        <f t="shared" si="44"/>
        <v>1</v>
      </c>
      <c r="AB150" s="327" t="b">
        <f t="shared" si="45"/>
        <v>1</v>
      </c>
      <c r="AC150" s="327" t="b">
        <f t="shared" si="46"/>
        <v>1</v>
      </c>
      <c r="AD150" s="327" t="b">
        <f t="shared" si="47"/>
        <v>1</v>
      </c>
      <c r="AE150" s="327" t="b">
        <f t="shared" si="48"/>
        <v>1</v>
      </c>
      <c r="AF150" s="327" t="b">
        <f t="shared" si="49"/>
        <v>1</v>
      </c>
      <c r="AG150" s="327" t="b">
        <f t="shared" si="50"/>
        <v>1</v>
      </c>
      <c r="AH150" s="327" t="b">
        <f t="shared" si="51"/>
        <v>1</v>
      </c>
    </row>
    <row r="151" spans="1:34" s="31" customFormat="1" ht="15.75" x14ac:dyDescent="0.25">
      <c r="A151" s="3"/>
      <c r="B151" s="78">
        <v>132</v>
      </c>
      <c r="C151" s="314"/>
      <c r="D151" s="315"/>
      <c r="E151" s="78">
        <v>132</v>
      </c>
      <c r="F151" s="314"/>
      <c r="G151" s="315"/>
      <c r="H151" s="78">
        <v>132</v>
      </c>
      <c r="I151" s="314"/>
      <c r="J151" s="315"/>
      <c r="K151" s="78">
        <v>132</v>
      </c>
      <c r="L151" s="314"/>
      <c r="M151" s="78">
        <v>132</v>
      </c>
      <c r="N151" s="314"/>
      <c r="O151" s="78">
        <v>132</v>
      </c>
      <c r="P151" s="314"/>
      <c r="Q151" s="78"/>
      <c r="R151" s="279"/>
      <c r="T151" s="327" t="b">
        <f t="shared" si="37"/>
        <v>1</v>
      </c>
      <c r="U151" s="327" t="b">
        <f t="shared" si="38"/>
        <v>1</v>
      </c>
      <c r="V151" s="327" t="b">
        <f t="shared" si="39"/>
        <v>1</v>
      </c>
      <c r="W151" s="327" t="b">
        <f t="shared" si="40"/>
        <v>1</v>
      </c>
      <c r="X151" s="327" t="b">
        <f t="shared" si="41"/>
        <v>1</v>
      </c>
      <c r="Y151" s="327" t="b">
        <f t="shared" si="42"/>
        <v>1</v>
      </c>
      <c r="Z151" s="327" t="b">
        <f t="shared" si="43"/>
        <v>1</v>
      </c>
      <c r="AA151" s="327" t="b">
        <f t="shared" si="44"/>
        <v>1</v>
      </c>
      <c r="AB151" s="327" t="b">
        <f t="shared" si="45"/>
        <v>1</v>
      </c>
      <c r="AC151" s="327" t="b">
        <f t="shared" si="46"/>
        <v>1</v>
      </c>
      <c r="AD151" s="327" t="b">
        <f t="shared" si="47"/>
        <v>1</v>
      </c>
      <c r="AE151" s="327" t="b">
        <f t="shared" si="48"/>
        <v>1</v>
      </c>
      <c r="AF151" s="327" t="b">
        <f t="shared" si="49"/>
        <v>1</v>
      </c>
      <c r="AG151" s="327" t="b">
        <f t="shared" si="50"/>
        <v>1</v>
      </c>
      <c r="AH151" s="327" t="b">
        <f t="shared" si="51"/>
        <v>1</v>
      </c>
    </row>
    <row r="152" spans="1:34" s="31" customFormat="1" ht="15.75" x14ac:dyDescent="0.25">
      <c r="A152" s="3"/>
      <c r="B152" s="78">
        <v>133</v>
      </c>
      <c r="C152" s="314"/>
      <c r="D152" s="315"/>
      <c r="E152" s="78">
        <v>133</v>
      </c>
      <c r="F152" s="314"/>
      <c r="G152" s="315"/>
      <c r="H152" s="78">
        <v>133</v>
      </c>
      <c r="I152" s="314"/>
      <c r="J152" s="315"/>
      <c r="K152" s="78">
        <v>133</v>
      </c>
      <c r="L152" s="314"/>
      <c r="M152" s="78">
        <v>133</v>
      </c>
      <c r="N152" s="314"/>
      <c r="O152" s="78">
        <v>133</v>
      </c>
      <c r="P152" s="314"/>
      <c r="Q152" s="78"/>
      <c r="R152" s="279"/>
      <c r="T152" s="327" t="b">
        <f t="shared" si="37"/>
        <v>1</v>
      </c>
      <c r="U152" s="327" t="b">
        <f t="shared" si="38"/>
        <v>1</v>
      </c>
      <c r="V152" s="327" t="b">
        <f t="shared" si="39"/>
        <v>1</v>
      </c>
      <c r="W152" s="327" t="b">
        <f t="shared" si="40"/>
        <v>1</v>
      </c>
      <c r="X152" s="327" t="b">
        <f t="shared" si="41"/>
        <v>1</v>
      </c>
      <c r="Y152" s="327" t="b">
        <f t="shared" si="42"/>
        <v>1</v>
      </c>
      <c r="Z152" s="327" t="b">
        <f t="shared" si="43"/>
        <v>1</v>
      </c>
      <c r="AA152" s="327" t="b">
        <f t="shared" si="44"/>
        <v>1</v>
      </c>
      <c r="AB152" s="327" t="b">
        <f t="shared" si="45"/>
        <v>1</v>
      </c>
      <c r="AC152" s="327" t="b">
        <f t="shared" si="46"/>
        <v>1</v>
      </c>
      <c r="AD152" s="327" t="b">
        <f t="shared" si="47"/>
        <v>1</v>
      </c>
      <c r="AE152" s="327" t="b">
        <f t="shared" si="48"/>
        <v>1</v>
      </c>
      <c r="AF152" s="327" t="b">
        <f t="shared" si="49"/>
        <v>1</v>
      </c>
      <c r="AG152" s="327" t="b">
        <f t="shared" si="50"/>
        <v>1</v>
      </c>
      <c r="AH152" s="327" t="b">
        <f t="shared" si="51"/>
        <v>1</v>
      </c>
    </row>
    <row r="153" spans="1:34" s="31" customFormat="1" ht="15.75" x14ac:dyDescent="0.25">
      <c r="A153" s="3"/>
      <c r="B153" s="78">
        <v>134</v>
      </c>
      <c r="C153" s="314"/>
      <c r="D153" s="315"/>
      <c r="E153" s="78">
        <v>134</v>
      </c>
      <c r="F153" s="314"/>
      <c r="G153" s="315"/>
      <c r="H153" s="78">
        <v>134</v>
      </c>
      <c r="I153" s="314"/>
      <c r="J153" s="315"/>
      <c r="K153" s="78">
        <v>134</v>
      </c>
      <c r="L153" s="314"/>
      <c r="M153" s="78">
        <v>134</v>
      </c>
      <c r="N153" s="314"/>
      <c r="O153" s="78">
        <v>134</v>
      </c>
      <c r="P153" s="314"/>
      <c r="Q153" s="78"/>
      <c r="R153" s="279"/>
      <c r="T153" s="327" t="b">
        <f t="shared" si="37"/>
        <v>1</v>
      </c>
      <c r="U153" s="327" t="b">
        <f t="shared" si="38"/>
        <v>1</v>
      </c>
      <c r="V153" s="327" t="b">
        <f t="shared" si="39"/>
        <v>1</v>
      </c>
      <c r="W153" s="327" t="b">
        <f t="shared" si="40"/>
        <v>1</v>
      </c>
      <c r="X153" s="327" t="b">
        <f t="shared" si="41"/>
        <v>1</v>
      </c>
      <c r="Y153" s="327" t="b">
        <f t="shared" si="42"/>
        <v>1</v>
      </c>
      <c r="Z153" s="327" t="b">
        <f t="shared" si="43"/>
        <v>1</v>
      </c>
      <c r="AA153" s="327" t="b">
        <f t="shared" si="44"/>
        <v>1</v>
      </c>
      <c r="AB153" s="327" t="b">
        <f t="shared" si="45"/>
        <v>1</v>
      </c>
      <c r="AC153" s="327" t="b">
        <f t="shared" si="46"/>
        <v>1</v>
      </c>
      <c r="AD153" s="327" t="b">
        <f t="shared" si="47"/>
        <v>1</v>
      </c>
      <c r="AE153" s="327" t="b">
        <f t="shared" si="48"/>
        <v>1</v>
      </c>
      <c r="AF153" s="327" t="b">
        <f t="shared" si="49"/>
        <v>1</v>
      </c>
      <c r="AG153" s="327" t="b">
        <f t="shared" si="50"/>
        <v>1</v>
      </c>
      <c r="AH153" s="327" t="b">
        <f t="shared" si="51"/>
        <v>1</v>
      </c>
    </row>
    <row r="154" spans="1:34" s="31" customFormat="1" ht="15.75" x14ac:dyDescent="0.25">
      <c r="A154" s="3"/>
      <c r="B154" s="78">
        <v>135</v>
      </c>
      <c r="C154" s="314"/>
      <c r="D154" s="315"/>
      <c r="E154" s="78">
        <v>135</v>
      </c>
      <c r="F154" s="314"/>
      <c r="G154" s="315"/>
      <c r="H154" s="78">
        <v>135</v>
      </c>
      <c r="I154" s="314"/>
      <c r="J154" s="315"/>
      <c r="K154" s="78">
        <v>135</v>
      </c>
      <c r="L154" s="314"/>
      <c r="M154" s="78">
        <v>135</v>
      </c>
      <c r="N154" s="314"/>
      <c r="O154" s="78">
        <v>135</v>
      </c>
      <c r="P154" s="314"/>
      <c r="Q154" s="78"/>
      <c r="R154" s="279"/>
      <c r="T154" s="327" t="b">
        <f t="shared" si="37"/>
        <v>1</v>
      </c>
      <c r="U154" s="327" t="b">
        <f t="shared" si="38"/>
        <v>1</v>
      </c>
      <c r="V154" s="327" t="b">
        <f t="shared" si="39"/>
        <v>1</v>
      </c>
      <c r="W154" s="327" t="b">
        <f t="shared" si="40"/>
        <v>1</v>
      </c>
      <c r="X154" s="327" t="b">
        <f t="shared" si="41"/>
        <v>1</v>
      </c>
      <c r="Y154" s="327" t="b">
        <f t="shared" si="42"/>
        <v>1</v>
      </c>
      <c r="Z154" s="327" t="b">
        <f t="shared" si="43"/>
        <v>1</v>
      </c>
      <c r="AA154" s="327" t="b">
        <f t="shared" si="44"/>
        <v>1</v>
      </c>
      <c r="AB154" s="327" t="b">
        <f t="shared" si="45"/>
        <v>1</v>
      </c>
      <c r="AC154" s="327" t="b">
        <f t="shared" si="46"/>
        <v>1</v>
      </c>
      <c r="AD154" s="327" t="b">
        <f t="shared" si="47"/>
        <v>1</v>
      </c>
      <c r="AE154" s="327" t="b">
        <f t="shared" si="48"/>
        <v>1</v>
      </c>
      <c r="AF154" s="327" t="b">
        <f t="shared" si="49"/>
        <v>1</v>
      </c>
      <c r="AG154" s="327" t="b">
        <f t="shared" si="50"/>
        <v>1</v>
      </c>
      <c r="AH154" s="327" t="b">
        <f t="shared" si="51"/>
        <v>1</v>
      </c>
    </row>
    <row r="155" spans="1:34" s="31" customFormat="1" ht="15.75" x14ac:dyDescent="0.25">
      <c r="A155" s="3"/>
      <c r="B155" s="78">
        <v>136</v>
      </c>
      <c r="C155" s="314"/>
      <c r="D155" s="315"/>
      <c r="E155" s="78">
        <v>136</v>
      </c>
      <c r="F155" s="314"/>
      <c r="G155" s="315"/>
      <c r="H155" s="78">
        <v>136</v>
      </c>
      <c r="I155" s="314"/>
      <c r="J155" s="315"/>
      <c r="K155" s="78">
        <v>136</v>
      </c>
      <c r="L155" s="314"/>
      <c r="M155" s="78">
        <v>136</v>
      </c>
      <c r="N155" s="314"/>
      <c r="O155" s="78">
        <v>136</v>
      </c>
      <c r="P155" s="314"/>
      <c r="Q155" s="78"/>
      <c r="R155" s="279"/>
      <c r="T155" s="327" t="b">
        <f t="shared" si="37"/>
        <v>1</v>
      </c>
      <c r="U155" s="327" t="b">
        <f t="shared" si="38"/>
        <v>1</v>
      </c>
      <c r="V155" s="327" t="b">
        <f t="shared" si="39"/>
        <v>1</v>
      </c>
      <c r="W155" s="327" t="b">
        <f t="shared" si="40"/>
        <v>1</v>
      </c>
      <c r="X155" s="327" t="b">
        <f t="shared" si="41"/>
        <v>1</v>
      </c>
      <c r="Y155" s="327" t="b">
        <f t="shared" si="42"/>
        <v>1</v>
      </c>
      <c r="Z155" s="327" t="b">
        <f t="shared" si="43"/>
        <v>1</v>
      </c>
      <c r="AA155" s="327" t="b">
        <f t="shared" si="44"/>
        <v>1</v>
      </c>
      <c r="AB155" s="327" t="b">
        <f t="shared" si="45"/>
        <v>1</v>
      </c>
      <c r="AC155" s="327" t="b">
        <f t="shared" si="46"/>
        <v>1</v>
      </c>
      <c r="AD155" s="327" t="b">
        <f t="shared" si="47"/>
        <v>1</v>
      </c>
      <c r="AE155" s="327" t="b">
        <f t="shared" si="48"/>
        <v>1</v>
      </c>
      <c r="AF155" s="327" t="b">
        <f t="shared" si="49"/>
        <v>1</v>
      </c>
      <c r="AG155" s="327" t="b">
        <f t="shared" si="50"/>
        <v>1</v>
      </c>
      <c r="AH155" s="327" t="b">
        <f t="shared" si="51"/>
        <v>1</v>
      </c>
    </row>
    <row r="156" spans="1:34" s="31" customFormat="1" ht="15.75" x14ac:dyDescent="0.25">
      <c r="A156" s="3"/>
      <c r="B156" s="78">
        <v>137</v>
      </c>
      <c r="C156" s="314"/>
      <c r="D156" s="315"/>
      <c r="E156" s="78">
        <v>137</v>
      </c>
      <c r="F156" s="314"/>
      <c r="G156" s="315"/>
      <c r="H156" s="78">
        <v>137</v>
      </c>
      <c r="I156" s="314"/>
      <c r="J156" s="315"/>
      <c r="K156" s="78">
        <v>137</v>
      </c>
      <c r="L156" s="314"/>
      <c r="M156" s="78">
        <v>137</v>
      </c>
      <c r="N156" s="314"/>
      <c r="O156" s="78">
        <v>137</v>
      </c>
      <c r="P156" s="314"/>
      <c r="Q156" s="78"/>
      <c r="R156" s="279"/>
      <c r="T156" s="327" t="b">
        <f t="shared" si="37"/>
        <v>1</v>
      </c>
      <c r="U156" s="327" t="b">
        <f t="shared" si="38"/>
        <v>1</v>
      </c>
      <c r="V156" s="327" t="b">
        <f t="shared" si="39"/>
        <v>1</v>
      </c>
      <c r="W156" s="327" t="b">
        <f t="shared" si="40"/>
        <v>1</v>
      </c>
      <c r="X156" s="327" t="b">
        <f t="shared" si="41"/>
        <v>1</v>
      </c>
      <c r="Y156" s="327" t="b">
        <f t="shared" si="42"/>
        <v>1</v>
      </c>
      <c r="Z156" s="327" t="b">
        <f t="shared" si="43"/>
        <v>1</v>
      </c>
      <c r="AA156" s="327" t="b">
        <f t="shared" si="44"/>
        <v>1</v>
      </c>
      <c r="AB156" s="327" t="b">
        <f t="shared" si="45"/>
        <v>1</v>
      </c>
      <c r="AC156" s="327" t="b">
        <f t="shared" si="46"/>
        <v>1</v>
      </c>
      <c r="AD156" s="327" t="b">
        <f t="shared" si="47"/>
        <v>1</v>
      </c>
      <c r="AE156" s="327" t="b">
        <f t="shared" si="48"/>
        <v>1</v>
      </c>
      <c r="AF156" s="327" t="b">
        <f t="shared" si="49"/>
        <v>1</v>
      </c>
      <c r="AG156" s="327" t="b">
        <f t="shared" si="50"/>
        <v>1</v>
      </c>
      <c r="AH156" s="327" t="b">
        <f t="shared" si="51"/>
        <v>1</v>
      </c>
    </row>
    <row r="157" spans="1:34" s="31" customFormat="1" ht="15.75" x14ac:dyDescent="0.25">
      <c r="A157" s="3"/>
      <c r="B157" s="78">
        <v>138</v>
      </c>
      <c r="C157" s="314"/>
      <c r="D157" s="315"/>
      <c r="E157" s="78">
        <v>138</v>
      </c>
      <c r="F157" s="314"/>
      <c r="G157" s="315"/>
      <c r="H157" s="78">
        <v>138</v>
      </c>
      <c r="I157" s="314"/>
      <c r="J157" s="315"/>
      <c r="K157" s="78">
        <v>138</v>
      </c>
      <c r="L157" s="314"/>
      <c r="M157" s="78">
        <v>138</v>
      </c>
      <c r="N157" s="314"/>
      <c r="O157" s="78">
        <v>138</v>
      </c>
      <c r="P157" s="314"/>
      <c r="Q157" s="78"/>
      <c r="R157" s="279"/>
      <c r="T157" s="327" t="b">
        <f t="shared" si="37"/>
        <v>1</v>
      </c>
      <c r="U157" s="327" t="b">
        <f t="shared" si="38"/>
        <v>1</v>
      </c>
      <c r="V157" s="327" t="b">
        <f t="shared" si="39"/>
        <v>1</v>
      </c>
      <c r="W157" s="327" t="b">
        <f t="shared" si="40"/>
        <v>1</v>
      </c>
      <c r="X157" s="327" t="b">
        <f t="shared" si="41"/>
        <v>1</v>
      </c>
      <c r="Y157" s="327" t="b">
        <f t="shared" si="42"/>
        <v>1</v>
      </c>
      <c r="Z157" s="327" t="b">
        <f t="shared" si="43"/>
        <v>1</v>
      </c>
      <c r="AA157" s="327" t="b">
        <f t="shared" si="44"/>
        <v>1</v>
      </c>
      <c r="AB157" s="327" t="b">
        <f t="shared" si="45"/>
        <v>1</v>
      </c>
      <c r="AC157" s="327" t="b">
        <f t="shared" si="46"/>
        <v>1</v>
      </c>
      <c r="AD157" s="327" t="b">
        <f t="shared" si="47"/>
        <v>1</v>
      </c>
      <c r="AE157" s="327" t="b">
        <f t="shared" si="48"/>
        <v>1</v>
      </c>
      <c r="AF157" s="327" t="b">
        <f t="shared" si="49"/>
        <v>1</v>
      </c>
      <c r="AG157" s="327" t="b">
        <f t="shared" si="50"/>
        <v>1</v>
      </c>
      <c r="AH157" s="327" t="b">
        <f t="shared" si="51"/>
        <v>1</v>
      </c>
    </row>
    <row r="158" spans="1:34" s="31" customFormat="1" ht="15.75" x14ac:dyDescent="0.25">
      <c r="A158" s="3"/>
      <c r="B158" s="78">
        <v>139</v>
      </c>
      <c r="C158" s="314"/>
      <c r="D158" s="315"/>
      <c r="E158" s="78">
        <v>139</v>
      </c>
      <c r="F158" s="314"/>
      <c r="G158" s="315"/>
      <c r="H158" s="78">
        <v>139</v>
      </c>
      <c r="I158" s="314"/>
      <c r="J158" s="315"/>
      <c r="K158" s="78">
        <v>139</v>
      </c>
      <c r="L158" s="314"/>
      <c r="M158" s="78">
        <v>139</v>
      </c>
      <c r="N158" s="314"/>
      <c r="O158" s="78">
        <v>139</v>
      </c>
      <c r="P158" s="314"/>
      <c r="Q158" s="78"/>
      <c r="R158" s="279"/>
      <c r="T158" s="327" t="b">
        <f t="shared" si="37"/>
        <v>1</v>
      </c>
      <c r="U158" s="327" t="b">
        <f t="shared" si="38"/>
        <v>1</v>
      </c>
      <c r="V158" s="327" t="b">
        <f t="shared" si="39"/>
        <v>1</v>
      </c>
      <c r="W158" s="327" t="b">
        <f t="shared" si="40"/>
        <v>1</v>
      </c>
      <c r="X158" s="327" t="b">
        <f t="shared" si="41"/>
        <v>1</v>
      </c>
      <c r="Y158" s="327" t="b">
        <f t="shared" si="42"/>
        <v>1</v>
      </c>
      <c r="Z158" s="327" t="b">
        <f t="shared" si="43"/>
        <v>1</v>
      </c>
      <c r="AA158" s="327" t="b">
        <f t="shared" si="44"/>
        <v>1</v>
      </c>
      <c r="AB158" s="327" t="b">
        <f t="shared" si="45"/>
        <v>1</v>
      </c>
      <c r="AC158" s="327" t="b">
        <f t="shared" si="46"/>
        <v>1</v>
      </c>
      <c r="AD158" s="327" t="b">
        <f t="shared" si="47"/>
        <v>1</v>
      </c>
      <c r="AE158" s="327" t="b">
        <f t="shared" si="48"/>
        <v>1</v>
      </c>
      <c r="AF158" s="327" t="b">
        <f t="shared" si="49"/>
        <v>1</v>
      </c>
      <c r="AG158" s="327" t="b">
        <f t="shared" si="50"/>
        <v>1</v>
      </c>
      <c r="AH158" s="327" t="b">
        <f t="shared" si="51"/>
        <v>1</v>
      </c>
    </row>
    <row r="159" spans="1:34" s="31" customFormat="1" ht="15.75" x14ac:dyDescent="0.25">
      <c r="A159" s="3"/>
      <c r="B159" s="78">
        <v>140</v>
      </c>
      <c r="C159" s="314"/>
      <c r="D159" s="315"/>
      <c r="E159" s="78">
        <v>140</v>
      </c>
      <c r="F159" s="314"/>
      <c r="G159" s="315"/>
      <c r="H159" s="78">
        <v>140</v>
      </c>
      <c r="I159" s="314"/>
      <c r="J159" s="315"/>
      <c r="K159" s="78">
        <v>140</v>
      </c>
      <c r="L159" s="314"/>
      <c r="M159" s="78">
        <v>140</v>
      </c>
      <c r="N159" s="314"/>
      <c r="O159" s="78">
        <v>140</v>
      </c>
      <c r="P159" s="314"/>
      <c r="Q159" s="78"/>
      <c r="R159" s="279"/>
      <c r="T159" s="327" t="b">
        <f t="shared" si="37"/>
        <v>1</v>
      </c>
      <c r="U159" s="327" t="b">
        <f t="shared" si="38"/>
        <v>1</v>
      </c>
      <c r="V159" s="327" t="b">
        <f t="shared" si="39"/>
        <v>1</v>
      </c>
      <c r="W159" s="327" t="b">
        <f t="shared" si="40"/>
        <v>1</v>
      </c>
      <c r="X159" s="327" t="b">
        <f t="shared" si="41"/>
        <v>1</v>
      </c>
      <c r="Y159" s="327" t="b">
        <f t="shared" si="42"/>
        <v>1</v>
      </c>
      <c r="Z159" s="327" t="b">
        <f t="shared" si="43"/>
        <v>1</v>
      </c>
      <c r="AA159" s="327" t="b">
        <f t="shared" si="44"/>
        <v>1</v>
      </c>
      <c r="AB159" s="327" t="b">
        <f t="shared" si="45"/>
        <v>1</v>
      </c>
      <c r="AC159" s="327" t="b">
        <f t="shared" si="46"/>
        <v>1</v>
      </c>
      <c r="AD159" s="327" t="b">
        <f t="shared" si="47"/>
        <v>1</v>
      </c>
      <c r="AE159" s="327" t="b">
        <f t="shared" si="48"/>
        <v>1</v>
      </c>
      <c r="AF159" s="327" t="b">
        <f t="shared" si="49"/>
        <v>1</v>
      </c>
      <c r="AG159" s="327" t="b">
        <f t="shared" si="50"/>
        <v>1</v>
      </c>
      <c r="AH159" s="327" t="b">
        <f t="shared" si="51"/>
        <v>1</v>
      </c>
    </row>
    <row r="160" spans="1:34" s="31" customFormat="1" ht="15.75" x14ac:dyDescent="0.25">
      <c r="A160" s="3"/>
      <c r="B160" s="78">
        <v>141</v>
      </c>
      <c r="C160" s="314"/>
      <c r="D160" s="315"/>
      <c r="E160" s="78">
        <v>141</v>
      </c>
      <c r="F160" s="314"/>
      <c r="G160" s="315"/>
      <c r="H160" s="78">
        <v>141</v>
      </c>
      <c r="I160" s="314"/>
      <c r="J160" s="315"/>
      <c r="K160" s="78">
        <v>141</v>
      </c>
      <c r="L160" s="314"/>
      <c r="M160" s="78">
        <v>141</v>
      </c>
      <c r="N160" s="314"/>
      <c r="O160" s="78">
        <v>141</v>
      </c>
      <c r="P160" s="314"/>
      <c r="Q160" s="78"/>
      <c r="R160" s="279"/>
      <c r="T160" s="327" t="b">
        <f t="shared" si="37"/>
        <v>1</v>
      </c>
      <c r="U160" s="327" t="b">
        <f t="shared" si="38"/>
        <v>1</v>
      </c>
      <c r="V160" s="327" t="b">
        <f t="shared" si="39"/>
        <v>1</v>
      </c>
      <c r="W160" s="327" t="b">
        <f t="shared" si="40"/>
        <v>1</v>
      </c>
      <c r="X160" s="327" t="b">
        <f t="shared" si="41"/>
        <v>1</v>
      </c>
      <c r="Y160" s="327" t="b">
        <f t="shared" si="42"/>
        <v>1</v>
      </c>
      <c r="Z160" s="327" t="b">
        <f t="shared" si="43"/>
        <v>1</v>
      </c>
      <c r="AA160" s="327" t="b">
        <f t="shared" si="44"/>
        <v>1</v>
      </c>
      <c r="AB160" s="327" t="b">
        <f t="shared" si="45"/>
        <v>1</v>
      </c>
      <c r="AC160" s="327" t="b">
        <f t="shared" si="46"/>
        <v>1</v>
      </c>
      <c r="AD160" s="327" t="b">
        <f t="shared" si="47"/>
        <v>1</v>
      </c>
      <c r="AE160" s="327" t="b">
        <f t="shared" si="48"/>
        <v>1</v>
      </c>
      <c r="AF160" s="327" t="b">
        <f t="shared" si="49"/>
        <v>1</v>
      </c>
      <c r="AG160" s="327" t="b">
        <f t="shared" si="50"/>
        <v>1</v>
      </c>
      <c r="AH160" s="327" t="b">
        <f t="shared" si="51"/>
        <v>1</v>
      </c>
    </row>
    <row r="161" spans="1:34" s="31" customFormat="1" ht="15.75" x14ac:dyDescent="0.25">
      <c r="A161" s="3"/>
      <c r="B161" s="78">
        <v>142</v>
      </c>
      <c r="C161" s="314"/>
      <c r="D161" s="315"/>
      <c r="E161" s="78">
        <v>142</v>
      </c>
      <c r="F161" s="314"/>
      <c r="G161" s="315"/>
      <c r="H161" s="78">
        <v>142</v>
      </c>
      <c r="I161" s="314"/>
      <c r="J161" s="315"/>
      <c r="K161" s="78">
        <v>142</v>
      </c>
      <c r="L161" s="314"/>
      <c r="M161" s="78">
        <v>142</v>
      </c>
      <c r="N161" s="314"/>
      <c r="O161" s="78">
        <v>142</v>
      </c>
      <c r="P161" s="314"/>
      <c r="Q161" s="78"/>
      <c r="R161" s="279"/>
      <c r="T161" s="327" t="b">
        <f t="shared" si="37"/>
        <v>1</v>
      </c>
      <c r="U161" s="327" t="b">
        <f t="shared" si="38"/>
        <v>1</v>
      </c>
      <c r="V161" s="327" t="b">
        <f t="shared" si="39"/>
        <v>1</v>
      </c>
      <c r="W161" s="327" t="b">
        <f t="shared" si="40"/>
        <v>1</v>
      </c>
      <c r="X161" s="327" t="b">
        <f t="shared" si="41"/>
        <v>1</v>
      </c>
      <c r="Y161" s="327" t="b">
        <f t="shared" si="42"/>
        <v>1</v>
      </c>
      <c r="Z161" s="327" t="b">
        <f t="shared" si="43"/>
        <v>1</v>
      </c>
      <c r="AA161" s="327" t="b">
        <f t="shared" si="44"/>
        <v>1</v>
      </c>
      <c r="AB161" s="327" t="b">
        <f t="shared" si="45"/>
        <v>1</v>
      </c>
      <c r="AC161" s="327" t="b">
        <f t="shared" si="46"/>
        <v>1</v>
      </c>
      <c r="AD161" s="327" t="b">
        <f t="shared" si="47"/>
        <v>1</v>
      </c>
      <c r="AE161" s="327" t="b">
        <f t="shared" si="48"/>
        <v>1</v>
      </c>
      <c r="AF161" s="327" t="b">
        <f t="shared" si="49"/>
        <v>1</v>
      </c>
      <c r="AG161" s="327" t="b">
        <f t="shared" si="50"/>
        <v>1</v>
      </c>
      <c r="AH161" s="327" t="b">
        <f t="shared" si="51"/>
        <v>1</v>
      </c>
    </row>
    <row r="162" spans="1:34" s="31" customFormat="1" ht="15.75" x14ac:dyDescent="0.25">
      <c r="A162" s="3"/>
      <c r="B162" s="78">
        <v>143</v>
      </c>
      <c r="C162" s="314"/>
      <c r="D162" s="315"/>
      <c r="E162" s="78">
        <v>143</v>
      </c>
      <c r="F162" s="314"/>
      <c r="G162" s="315"/>
      <c r="H162" s="78">
        <v>143</v>
      </c>
      <c r="I162" s="314"/>
      <c r="J162" s="315"/>
      <c r="K162" s="78">
        <v>143</v>
      </c>
      <c r="L162" s="314"/>
      <c r="M162" s="78">
        <v>143</v>
      </c>
      <c r="N162" s="314"/>
      <c r="O162" s="78">
        <v>143</v>
      </c>
      <c r="P162" s="314"/>
      <c r="Q162" s="78"/>
      <c r="R162" s="279"/>
      <c r="T162" s="327" t="b">
        <f t="shared" si="37"/>
        <v>1</v>
      </c>
      <c r="U162" s="327" t="b">
        <f t="shared" si="38"/>
        <v>1</v>
      </c>
      <c r="V162" s="327" t="b">
        <f t="shared" si="39"/>
        <v>1</v>
      </c>
      <c r="W162" s="327" t="b">
        <f t="shared" si="40"/>
        <v>1</v>
      </c>
      <c r="X162" s="327" t="b">
        <f t="shared" si="41"/>
        <v>1</v>
      </c>
      <c r="Y162" s="327" t="b">
        <f t="shared" si="42"/>
        <v>1</v>
      </c>
      <c r="Z162" s="327" t="b">
        <f t="shared" si="43"/>
        <v>1</v>
      </c>
      <c r="AA162" s="327" t="b">
        <f t="shared" si="44"/>
        <v>1</v>
      </c>
      <c r="AB162" s="327" t="b">
        <f t="shared" si="45"/>
        <v>1</v>
      </c>
      <c r="AC162" s="327" t="b">
        <f t="shared" si="46"/>
        <v>1</v>
      </c>
      <c r="AD162" s="327" t="b">
        <f t="shared" si="47"/>
        <v>1</v>
      </c>
      <c r="AE162" s="327" t="b">
        <f t="shared" si="48"/>
        <v>1</v>
      </c>
      <c r="AF162" s="327" t="b">
        <f t="shared" si="49"/>
        <v>1</v>
      </c>
      <c r="AG162" s="327" t="b">
        <f t="shared" si="50"/>
        <v>1</v>
      </c>
      <c r="AH162" s="327" t="b">
        <f t="shared" si="51"/>
        <v>1</v>
      </c>
    </row>
    <row r="163" spans="1:34" s="31" customFormat="1" ht="15.75" x14ac:dyDescent="0.25">
      <c r="A163" s="3"/>
      <c r="B163" s="78">
        <v>144</v>
      </c>
      <c r="C163" s="314"/>
      <c r="D163" s="315"/>
      <c r="E163" s="78">
        <v>144</v>
      </c>
      <c r="F163" s="314"/>
      <c r="G163" s="315"/>
      <c r="H163" s="78">
        <v>144</v>
      </c>
      <c r="I163" s="314"/>
      <c r="J163" s="315"/>
      <c r="K163" s="78">
        <v>144</v>
      </c>
      <c r="L163" s="314"/>
      <c r="M163" s="78">
        <v>144</v>
      </c>
      <c r="N163" s="314"/>
      <c r="O163" s="78">
        <v>144</v>
      </c>
      <c r="P163" s="314"/>
      <c r="Q163" s="78"/>
      <c r="R163" s="279"/>
      <c r="T163" s="327" t="b">
        <f t="shared" si="37"/>
        <v>1</v>
      </c>
      <c r="U163" s="327" t="b">
        <f t="shared" si="38"/>
        <v>1</v>
      </c>
      <c r="V163" s="327" t="b">
        <f t="shared" si="39"/>
        <v>1</v>
      </c>
      <c r="W163" s="327" t="b">
        <f t="shared" si="40"/>
        <v>1</v>
      </c>
      <c r="X163" s="327" t="b">
        <f t="shared" si="41"/>
        <v>1</v>
      </c>
      <c r="Y163" s="327" t="b">
        <f t="shared" si="42"/>
        <v>1</v>
      </c>
      <c r="Z163" s="327" t="b">
        <f t="shared" si="43"/>
        <v>1</v>
      </c>
      <c r="AA163" s="327" t="b">
        <f t="shared" si="44"/>
        <v>1</v>
      </c>
      <c r="AB163" s="327" t="b">
        <f t="shared" si="45"/>
        <v>1</v>
      </c>
      <c r="AC163" s="327" t="b">
        <f t="shared" si="46"/>
        <v>1</v>
      </c>
      <c r="AD163" s="327" t="b">
        <f t="shared" si="47"/>
        <v>1</v>
      </c>
      <c r="AE163" s="327" t="b">
        <f t="shared" si="48"/>
        <v>1</v>
      </c>
      <c r="AF163" s="327" t="b">
        <f t="shared" si="49"/>
        <v>1</v>
      </c>
      <c r="AG163" s="327" t="b">
        <f t="shared" si="50"/>
        <v>1</v>
      </c>
      <c r="AH163" s="327" t="b">
        <f t="shared" si="51"/>
        <v>1</v>
      </c>
    </row>
    <row r="164" spans="1:34" s="31" customFormat="1" ht="15.75" x14ac:dyDescent="0.25">
      <c r="A164" s="3"/>
      <c r="B164" s="78">
        <v>145</v>
      </c>
      <c r="C164" s="314"/>
      <c r="D164" s="315"/>
      <c r="E164" s="78">
        <v>145</v>
      </c>
      <c r="F164" s="314"/>
      <c r="G164" s="315"/>
      <c r="H164" s="78">
        <v>145</v>
      </c>
      <c r="I164" s="314"/>
      <c r="J164" s="315"/>
      <c r="K164" s="78">
        <v>145</v>
      </c>
      <c r="L164" s="314"/>
      <c r="M164" s="78">
        <v>145</v>
      </c>
      <c r="N164" s="314"/>
      <c r="O164" s="78">
        <v>145</v>
      </c>
      <c r="P164" s="314"/>
      <c r="Q164" s="78"/>
      <c r="R164" s="279"/>
      <c r="T164" s="327" t="b">
        <f t="shared" si="37"/>
        <v>1</v>
      </c>
      <c r="U164" s="327" t="b">
        <f t="shared" si="38"/>
        <v>1</v>
      </c>
      <c r="V164" s="327" t="b">
        <f t="shared" si="39"/>
        <v>1</v>
      </c>
      <c r="W164" s="327" t="b">
        <f t="shared" si="40"/>
        <v>1</v>
      </c>
      <c r="X164" s="327" t="b">
        <f t="shared" si="41"/>
        <v>1</v>
      </c>
      <c r="Y164" s="327" t="b">
        <f t="shared" si="42"/>
        <v>1</v>
      </c>
      <c r="Z164" s="327" t="b">
        <f t="shared" si="43"/>
        <v>1</v>
      </c>
      <c r="AA164" s="327" t="b">
        <f t="shared" si="44"/>
        <v>1</v>
      </c>
      <c r="AB164" s="327" t="b">
        <f t="shared" si="45"/>
        <v>1</v>
      </c>
      <c r="AC164" s="327" t="b">
        <f t="shared" si="46"/>
        <v>1</v>
      </c>
      <c r="AD164" s="327" t="b">
        <f t="shared" si="47"/>
        <v>1</v>
      </c>
      <c r="AE164" s="327" t="b">
        <f t="shared" si="48"/>
        <v>1</v>
      </c>
      <c r="AF164" s="327" t="b">
        <f t="shared" si="49"/>
        <v>1</v>
      </c>
      <c r="AG164" s="327" t="b">
        <f t="shared" si="50"/>
        <v>1</v>
      </c>
      <c r="AH164" s="327" t="b">
        <f t="shared" si="51"/>
        <v>1</v>
      </c>
    </row>
    <row r="165" spans="1:34" s="31" customFormat="1" ht="15.75" x14ac:dyDescent="0.25">
      <c r="A165" s="3"/>
      <c r="B165" s="78">
        <v>146</v>
      </c>
      <c r="C165" s="314"/>
      <c r="D165" s="315"/>
      <c r="E165" s="78">
        <v>146</v>
      </c>
      <c r="F165" s="314"/>
      <c r="G165" s="315"/>
      <c r="H165" s="78">
        <v>146</v>
      </c>
      <c r="I165" s="314"/>
      <c r="J165" s="315"/>
      <c r="K165" s="78">
        <v>146</v>
      </c>
      <c r="L165" s="314"/>
      <c r="M165" s="78">
        <v>146</v>
      </c>
      <c r="N165" s="314"/>
      <c r="O165" s="78">
        <v>146</v>
      </c>
      <c r="P165" s="314"/>
      <c r="Q165" s="78"/>
      <c r="R165" s="279"/>
      <c r="T165" s="327" t="b">
        <f t="shared" si="37"/>
        <v>1</v>
      </c>
      <c r="U165" s="327" t="b">
        <f t="shared" si="38"/>
        <v>1</v>
      </c>
      <c r="V165" s="327" t="b">
        <f t="shared" si="39"/>
        <v>1</v>
      </c>
      <c r="W165" s="327" t="b">
        <f t="shared" si="40"/>
        <v>1</v>
      </c>
      <c r="X165" s="327" t="b">
        <f t="shared" si="41"/>
        <v>1</v>
      </c>
      <c r="Y165" s="327" t="b">
        <f t="shared" si="42"/>
        <v>1</v>
      </c>
      <c r="Z165" s="327" t="b">
        <f t="shared" si="43"/>
        <v>1</v>
      </c>
      <c r="AA165" s="327" t="b">
        <f t="shared" si="44"/>
        <v>1</v>
      </c>
      <c r="AB165" s="327" t="b">
        <f t="shared" si="45"/>
        <v>1</v>
      </c>
      <c r="AC165" s="327" t="b">
        <f t="shared" si="46"/>
        <v>1</v>
      </c>
      <c r="AD165" s="327" t="b">
        <f t="shared" si="47"/>
        <v>1</v>
      </c>
      <c r="AE165" s="327" t="b">
        <f t="shared" si="48"/>
        <v>1</v>
      </c>
      <c r="AF165" s="327" t="b">
        <f t="shared" si="49"/>
        <v>1</v>
      </c>
      <c r="AG165" s="327" t="b">
        <f t="shared" si="50"/>
        <v>1</v>
      </c>
      <c r="AH165" s="327" t="b">
        <f t="shared" si="51"/>
        <v>1</v>
      </c>
    </row>
    <row r="166" spans="1:34" s="31" customFormat="1" ht="15.75" x14ac:dyDescent="0.25">
      <c r="A166" s="3"/>
      <c r="B166" s="78">
        <v>147</v>
      </c>
      <c r="C166" s="314"/>
      <c r="D166" s="315"/>
      <c r="E166" s="78">
        <v>147</v>
      </c>
      <c r="F166" s="314"/>
      <c r="G166" s="315"/>
      <c r="H166" s="78">
        <v>147</v>
      </c>
      <c r="I166" s="314"/>
      <c r="J166" s="315"/>
      <c r="K166" s="78">
        <v>147</v>
      </c>
      <c r="L166" s="314"/>
      <c r="M166" s="78">
        <v>147</v>
      </c>
      <c r="N166" s="314"/>
      <c r="O166" s="78">
        <v>147</v>
      </c>
      <c r="P166" s="314"/>
      <c r="Q166" s="78"/>
      <c r="R166" s="279"/>
      <c r="T166" s="327" t="b">
        <f t="shared" si="37"/>
        <v>1</v>
      </c>
      <c r="U166" s="327" t="b">
        <f t="shared" si="38"/>
        <v>1</v>
      </c>
      <c r="V166" s="327" t="b">
        <f t="shared" si="39"/>
        <v>1</v>
      </c>
      <c r="W166" s="327" t="b">
        <f t="shared" si="40"/>
        <v>1</v>
      </c>
      <c r="X166" s="327" t="b">
        <f t="shared" si="41"/>
        <v>1</v>
      </c>
      <c r="Y166" s="327" t="b">
        <f t="shared" si="42"/>
        <v>1</v>
      </c>
      <c r="Z166" s="327" t="b">
        <f t="shared" si="43"/>
        <v>1</v>
      </c>
      <c r="AA166" s="327" t="b">
        <f t="shared" si="44"/>
        <v>1</v>
      </c>
      <c r="AB166" s="327" t="b">
        <f t="shared" si="45"/>
        <v>1</v>
      </c>
      <c r="AC166" s="327" t="b">
        <f t="shared" si="46"/>
        <v>1</v>
      </c>
      <c r="AD166" s="327" t="b">
        <f t="shared" si="47"/>
        <v>1</v>
      </c>
      <c r="AE166" s="327" t="b">
        <f t="shared" si="48"/>
        <v>1</v>
      </c>
      <c r="AF166" s="327" t="b">
        <f t="shared" si="49"/>
        <v>1</v>
      </c>
      <c r="AG166" s="327" t="b">
        <f t="shared" si="50"/>
        <v>1</v>
      </c>
      <c r="AH166" s="327" t="b">
        <f t="shared" si="51"/>
        <v>1</v>
      </c>
    </row>
    <row r="167" spans="1:34" s="31" customFormat="1" ht="15.75" x14ac:dyDescent="0.25">
      <c r="A167" s="3"/>
      <c r="B167" s="78">
        <v>148</v>
      </c>
      <c r="C167" s="314"/>
      <c r="D167" s="315"/>
      <c r="E167" s="78">
        <v>148</v>
      </c>
      <c r="F167" s="314"/>
      <c r="G167" s="315"/>
      <c r="H167" s="78">
        <v>148</v>
      </c>
      <c r="I167" s="314"/>
      <c r="J167" s="315"/>
      <c r="K167" s="78">
        <v>148</v>
      </c>
      <c r="L167" s="314"/>
      <c r="M167" s="78">
        <v>148</v>
      </c>
      <c r="N167" s="314"/>
      <c r="O167" s="78">
        <v>148</v>
      </c>
      <c r="P167" s="314"/>
      <c r="Q167" s="78"/>
      <c r="R167" s="279"/>
      <c r="T167" s="327" t="b">
        <f t="shared" si="37"/>
        <v>1</v>
      </c>
      <c r="U167" s="327" t="b">
        <f t="shared" si="38"/>
        <v>1</v>
      </c>
      <c r="V167" s="327" t="b">
        <f t="shared" si="39"/>
        <v>1</v>
      </c>
      <c r="W167" s="327" t="b">
        <f t="shared" si="40"/>
        <v>1</v>
      </c>
      <c r="X167" s="327" t="b">
        <f t="shared" si="41"/>
        <v>1</v>
      </c>
      <c r="Y167" s="327" t="b">
        <f t="shared" si="42"/>
        <v>1</v>
      </c>
      <c r="Z167" s="327" t="b">
        <f t="shared" si="43"/>
        <v>1</v>
      </c>
      <c r="AA167" s="327" t="b">
        <f t="shared" si="44"/>
        <v>1</v>
      </c>
      <c r="AB167" s="327" t="b">
        <f t="shared" si="45"/>
        <v>1</v>
      </c>
      <c r="AC167" s="327" t="b">
        <f t="shared" si="46"/>
        <v>1</v>
      </c>
      <c r="AD167" s="327" t="b">
        <f t="shared" si="47"/>
        <v>1</v>
      </c>
      <c r="AE167" s="327" t="b">
        <f t="shared" si="48"/>
        <v>1</v>
      </c>
      <c r="AF167" s="327" t="b">
        <f t="shared" si="49"/>
        <v>1</v>
      </c>
      <c r="AG167" s="327" t="b">
        <f t="shared" si="50"/>
        <v>1</v>
      </c>
      <c r="AH167" s="327" t="b">
        <f t="shared" si="51"/>
        <v>1</v>
      </c>
    </row>
    <row r="168" spans="1:34" s="31" customFormat="1" ht="15.75" x14ac:dyDescent="0.25">
      <c r="A168" s="3"/>
      <c r="B168" s="78">
        <v>149</v>
      </c>
      <c r="C168" s="314"/>
      <c r="D168" s="315"/>
      <c r="E168" s="78">
        <v>149</v>
      </c>
      <c r="F168" s="314"/>
      <c r="G168" s="315"/>
      <c r="H168" s="78">
        <v>149</v>
      </c>
      <c r="I168" s="314"/>
      <c r="J168" s="315"/>
      <c r="K168" s="78">
        <v>149</v>
      </c>
      <c r="L168" s="314"/>
      <c r="M168" s="78">
        <v>149</v>
      </c>
      <c r="N168" s="314"/>
      <c r="O168" s="78">
        <v>149</v>
      </c>
      <c r="P168" s="314"/>
      <c r="Q168" s="78"/>
      <c r="R168" s="279"/>
      <c r="T168" s="327" t="b">
        <f t="shared" si="37"/>
        <v>1</v>
      </c>
      <c r="U168" s="327" t="b">
        <f t="shared" si="38"/>
        <v>1</v>
      </c>
      <c r="V168" s="327" t="b">
        <f t="shared" si="39"/>
        <v>1</v>
      </c>
      <c r="W168" s="327" t="b">
        <f t="shared" si="40"/>
        <v>1</v>
      </c>
      <c r="X168" s="327" t="b">
        <f t="shared" si="41"/>
        <v>1</v>
      </c>
      <c r="Y168" s="327" t="b">
        <f t="shared" si="42"/>
        <v>1</v>
      </c>
      <c r="Z168" s="327" t="b">
        <f t="shared" si="43"/>
        <v>1</v>
      </c>
      <c r="AA168" s="327" t="b">
        <f t="shared" si="44"/>
        <v>1</v>
      </c>
      <c r="AB168" s="327" t="b">
        <f t="shared" si="45"/>
        <v>1</v>
      </c>
      <c r="AC168" s="327" t="b">
        <f t="shared" si="46"/>
        <v>1</v>
      </c>
      <c r="AD168" s="327" t="b">
        <f t="shared" si="47"/>
        <v>1</v>
      </c>
      <c r="AE168" s="327" t="b">
        <f t="shared" si="48"/>
        <v>1</v>
      </c>
      <c r="AF168" s="327" t="b">
        <f t="shared" si="49"/>
        <v>1</v>
      </c>
      <c r="AG168" s="327" t="b">
        <f t="shared" si="50"/>
        <v>1</v>
      </c>
      <c r="AH168" s="327" t="b">
        <f t="shared" si="51"/>
        <v>1</v>
      </c>
    </row>
    <row r="169" spans="1:34" s="31" customFormat="1" ht="15.75" x14ac:dyDescent="0.25">
      <c r="A169" s="3"/>
      <c r="B169" s="78">
        <v>150</v>
      </c>
      <c r="C169" s="314"/>
      <c r="D169" s="315"/>
      <c r="E169" s="78">
        <v>150</v>
      </c>
      <c r="F169" s="314"/>
      <c r="G169" s="315"/>
      <c r="H169" s="78">
        <v>150</v>
      </c>
      <c r="I169" s="314"/>
      <c r="J169" s="315"/>
      <c r="K169" s="78">
        <v>150</v>
      </c>
      <c r="L169" s="314"/>
      <c r="M169" s="78">
        <v>150</v>
      </c>
      <c r="N169" s="314"/>
      <c r="O169" s="78">
        <v>150</v>
      </c>
      <c r="P169" s="314"/>
      <c r="Q169" s="78"/>
      <c r="R169" s="279"/>
      <c r="T169" s="327" t="b">
        <f t="shared" si="37"/>
        <v>1</v>
      </c>
      <c r="U169" s="327" t="b">
        <f t="shared" si="38"/>
        <v>1</v>
      </c>
      <c r="V169" s="327" t="b">
        <f t="shared" si="39"/>
        <v>1</v>
      </c>
      <c r="W169" s="327" t="b">
        <f t="shared" si="40"/>
        <v>1</v>
      </c>
      <c r="X169" s="327" t="b">
        <f t="shared" si="41"/>
        <v>1</v>
      </c>
      <c r="Y169" s="327" t="b">
        <f t="shared" si="42"/>
        <v>1</v>
      </c>
      <c r="Z169" s="327" t="b">
        <f t="shared" si="43"/>
        <v>1</v>
      </c>
      <c r="AA169" s="327" t="b">
        <f t="shared" si="44"/>
        <v>1</v>
      </c>
      <c r="AB169" s="327" t="b">
        <f t="shared" si="45"/>
        <v>1</v>
      </c>
      <c r="AC169" s="327" t="b">
        <f t="shared" si="46"/>
        <v>1</v>
      </c>
      <c r="AD169" s="327" t="b">
        <f t="shared" si="47"/>
        <v>1</v>
      </c>
      <c r="AE169" s="327" t="b">
        <f t="shared" si="48"/>
        <v>1</v>
      </c>
      <c r="AF169" s="327" t="b">
        <f t="shared" si="49"/>
        <v>1</v>
      </c>
      <c r="AG169" s="327" t="b">
        <f t="shared" si="50"/>
        <v>1</v>
      </c>
      <c r="AH169" s="327" t="b">
        <f t="shared" si="51"/>
        <v>1</v>
      </c>
    </row>
    <row r="170" spans="1:34" s="31" customFormat="1" ht="15.75" x14ac:dyDescent="0.25">
      <c r="A170" s="3"/>
      <c r="B170" s="78">
        <v>151</v>
      </c>
      <c r="C170" s="314"/>
      <c r="D170" s="315"/>
      <c r="E170" s="78">
        <v>151</v>
      </c>
      <c r="F170" s="314"/>
      <c r="G170" s="315"/>
      <c r="H170" s="78">
        <v>151</v>
      </c>
      <c r="I170" s="314"/>
      <c r="J170" s="315"/>
      <c r="K170" s="78">
        <v>151</v>
      </c>
      <c r="L170" s="314"/>
      <c r="M170" s="78">
        <v>151</v>
      </c>
      <c r="N170" s="314"/>
      <c r="O170" s="78">
        <v>151</v>
      </c>
      <c r="P170" s="314"/>
      <c r="Q170" s="78"/>
      <c r="R170" s="279"/>
      <c r="T170" s="327" t="b">
        <f t="shared" si="37"/>
        <v>1</v>
      </c>
      <c r="U170" s="327" t="b">
        <f t="shared" si="38"/>
        <v>1</v>
      </c>
      <c r="V170" s="327" t="b">
        <f t="shared" si="39"/>
        <v>1</v>
      </c>
      <c r="W170" s="327" t="b">
        <f t="shared" si="40"/>
        <v>1</v>
      </c>
      <c r="X170" s="327" t="b">
        <f t="shared" si="41"/>
        <v>1</v>
      </c>
      <c r="Y170" s="327" t="b">
        <f t="shared" si="42"/>
        <v>1</v>
      </c>
      <c r="Z170" s="327" t="b">
        <f t="shared" si="43"/>
        <v>1</v>
      </c>
      <c r="AA170" s="327" t="b">
        <f t="shared" si="44"/>
        <v>1</v>
      </c>
      <c r="AB170" s="327" t="b">
        <f t="shared" si="45"/>
        <v>1</v>
      </c>
      <c r="AC170" s="327" t="b">
        <f t="shared" si="46"/>
        <v>1</v>
      </c>
      <c r="AD170" s="327" t="b">
        <f t="shared" si="47"/>
        <v>1</v>
      </c>
      <c r="AE170" s="327" t="b">
        <f t="shared" si="48"/>
        <v>1</v>
      </c>
      <c r="AF170" s="327" t="b">
        <f t="shared" si="49"/>
        <v>1</v>
      </c>
      <c r="AG170" s="327" t="b">
        <f t="shared" si="50"/>
        <v>1</v>
      </c>
      <c r="AH170" s="327" t="b">
        <f t="shared" si="51"/>
        <v>1</v>
      </c>
    </row>
    <row r="171" spans="1:34" s="31" customFormat="1" ht="15.75" x14ac:dyDescent="0.25">
      <c r="A171" s="3"/>
      <c r="B171" s="78">
        <v>152</v>
      </c>
      <c r="C171" s="314"/>
      <c r="D171" s="315"/>
      <c r="E171" s="78">
        <v>152</v>
      </c>
      <c r="F171" s="314"/>
      <c r="G171" s="315"/>
      <c r="H171" s="78">
        <v>152</v>
      </c>
      <c r="I171" s="314"/>
      <c r="J171" s="315"/>
      <c r="K171" s="78">
        <v>152</v>
      </c>
      <c r="L171" s="314"/>
      <c r="M171" s="78">
        <v>152</v>
      </c>
      <c r="N171" s="314"/>
      <c r="O171" s="78">
        <v>152</v>
      </c>
      <c r="P171" s="314"/>
      <c r="Q171" s="78"/>
      <c r="R171" s="279"/>
      <c r="T171" s="327" t="b">
        <f t="shared" si="37"/>
        <v>1</v>
      </c>
      <c r="U171" s="327" t="b">
        <f t="shared" si="38"/>
        <v>1</v>
      </c>
      <c r="V171" s="327" t="b">
        <f t="shared" si="39"/>
        <v>1</v>
      </c>
      <c r="W171" s="327" t="b">
        <f t="shared" si="40"/>
        <v>1</v>
      </c>
      <c r="X171" s="327" t="b">
        <f t="shared" si="41"/>
        <v>1</v>
      </c>
      <c r="Y171" s="327" t="b">
        <f t="shared" si="42"/>
        <v>1</v>
      </c>
      <c r="Z171" s="327" t="b">
        <f t="shared" si="43"/>
        <v>1</v>
      </c>
      <c r="AA171" s="327" t="b">
        <f t="shared" si="44"/>
        <v>1</v>
      </c>
      <c r="AB171" s="327" t="b">
        <f t="shared" si="45"/>
        <v>1</v>
      </c>
      <c r="AC171" s="327" t="b">
        <f t="shared" si="46"/>
        <v>1</v>
      </c>
      <c r="AD171" s="327" t="b">
        <f t="shared" si="47"/>
        <v>1</v>
      </c>
      <c r="AE171" s="327" t="b">
        <f t="shared" si="48"/>
        <v>1</v>
      </c>
      <c r="AF171" s="327" t="b">
        <f t="shared" si="49"/>
        <v>1</v>
      </c>
      <c r="AG171" s="327" t="b">
        <f t="shared" si="50"/>
        <v>1</v>
      </c>
      <c r="AH171" s="327" t="b">
        <f t="shared" si="51"/>
        <v>1</v>
      </c>
    </row>
    <row r="172" spans="1:34" s="31" customFormat="1" ht="15.75" x14ac:dyDescent="0.25">
      <c r="A172" s="3"/>
      <c r="B172" s="78">
        <v>153</v>
      </c>
      <c r="C172" s="314"/>
      <c r="D172" s="315"/>
      <c r="E172" s="78">
        <v>153</v>
      </c>
      <c r="F172" s="314"/>
      <c r="G172" s="315"/>
      <c r="H172" s="78">
        <v>153</v>
      </c>
      <c r="I172" s="314"/>
      <c r="J172" s="315"/>
      <c r="K172" s="78">
        <v>153</v>
      </c>
      <c r="L172" s="314"/>
      <c r="M172" s="78">
        <v>153</v>
      </c>
      <c r="N172" s="314"/>
      <c r="O172" s="78">
        <v>153</v>
      </c>
      <c r="P172" s="314"/>
      <c r="Q172" s="78"/>
      <c r="R172" s="279"/>
      <c r="T172" s="327" t="b">
        <f t="shared" si="37"/>
        <v>1</v>
      </c>
      <c r="U172" s="327" t="b">
        <f t="shared" si="38"/>
        <v>1</v>
      </c>
      <c r="V172" s="327" t="b">
        <f t="shared" si="39"/>
        <v>1</v>
      </c>
      <c r="W172" s="327" t="b">
        <f t="shared" si="40"/>
        <v>1</v>
      </c>
      <c r="X172" s="327" t="b">
        <f t="shared" si="41"/>
        <v>1</v>
      </c>
      <c r="Y172" s="327" t="b">
        <f t="shared" si="42"/>
        <v>1</v>
      </c>
      <c r="Z172" s="327" t="b">
        <f t="shared" si="43"/>
        <v>1</v>
      </c>
      <c r="AA172" s="327" t="b">
        <f t="shared" si="44"/>
        <v>1</v>
      </c>
      <c r="AB172" s="327" t="b">
        <f t="shared" si="45"/>
        <v>1</v>
      </c>
      <c r="AC172" s="327" t="b">
        <f t="shared" si="46"/>
        <v>1</v>
      </c>
      <c r="AD172" s="327" t="b">
        <f t="shared" si="47"/>
        <v>1</v>
      </c>
      <c r="AE172" s="327" t="b">
        <f t="shared" si="48"/>
        <v>1</v>
      </c>
      <c r="AF172" s="327" t="b">
        <f t="shared" si="49"/>
        <v>1</v>
      </c>
      <c r="AG172" s="327" t="b">
        <f t="shared" si="50"/>
        <v>1</v>
      </c>
      <c r="AH172" s="327" t="b">
        <f t="shared" si="51"/>
        <v>1</v>
      </c>
    </row>
    <row r="173" spans="1:34" s="31" customFormat="1" ht="15.75" x14ac:dyDescent="0.25">
      <c r="A173" s="3"/>
      <c r="B173" s="78">
        <v>154</v>
      </c>
      <c r="C173" s="314"/>
      <c r="D173" s="315"/>
      <c r="E173" s="78">
        <v>154</v>
      </c>
      <c r="F173" s="314"/>
      <c r="G173" s="315"/>
      <c r="H173" s="78">
        <v>154</v>
      </c>
      <c r="I173" s="314"/>
      <c r="J173" s="315"/>
      <c r="K173" s="78">
        <v>154</v>
      </c>
      <c r="L173" s="314"/>
      <c r="M173" s="78">
        <v>154</v>
      </c>
      <c r="N173" s="314"/>
      <c r="O173" s="78">
        <v>154</v>
      </c>
      <c r="P173" s="314"/>
      <c r="Q173" s="78"/>
      <c r="R173" s="279"/>
      <c r="T173" s="327" t="b">
        <f t="shared" si="37"/>
        <v>1</v>
      </c>
      <c r="U173" s="327" t="b">
        <f t="shared" si="38"/>
        <v>1</v>
      </c>
      <c r="V173" s="327" t="b">
        <f t="shared" si="39"/>
        <v>1</v>
      </c>
      <c r="W173" s="327" t="b">
        <f t="shared" si="40"/>
        <v>1</v>
      </c>
      <c r="X173" s="327" t="b">
        <f t="shared" si="41"/>
        <v>1</v>
      </c>
      <c r="Y173" s="327" t="b">
        <f t="shared" si="42"/>
        <v>1</v>
      </c>
      <c r="Z173" s="327" t="b">
        <f t="shared" si="43"/>
        <v>1</v>
      </c>
      <c r="AA173" s="327" t="b">
        <f t="shared" si="44"/>
        <v>1</v>
      </c>
      <c r="AB173" s="327" t="b">
        <f t="shared" si="45"/>
        <v>1</v>
      </c>
      <c r="AC173" s="327" t="b">
        <f t="shared" si="46"/>
        <v>1</v>
      </c>
      <c r="AD173" s="327" t="b">
        <f t="shared" si="47"/>
        <v>1</v>
      </c>
      <c r="AE173" s="327" t="b">
        <f t="shared" si="48"/>
        <v>1</v>
      </c>
      <c r="AF173" s="327" t="b">
        <f t="shared" si="49"/>
        <v>1</v>
      </c>
      <c r="AG173" s="327" t="b">
        <f t="shared" si="50"/>
        <v>1</v>
      </c>
      <c r="AH173" s="327" t="b">
        <f t="shared" si="51"/>
        <v>1</v>
      </c>
    </row>
    <row r="174" spans="1:34" s="31" customFormat="1" ht="15.75" x14ac:dyDescent="0.25">
      <c r="A174" s="3"/>
      <c r="B174" s="78">
        <v>155</v>
      </c>
      <c r="C174" s="314"/>
      <c r="D174" s="315"/>
      <c r="E174" s="78">
        <v>155</v>
      </c>
      <c r="F174" s="314"/>
      <c r="G174" s="315"/>
      <c r="H174" s="78">
        <v>155</v>
      </c>
      <c r="I174" s="314"/>
      <c r="J174" s="315"/>
      <c r="K174" s="78">
        <v>155</v>
      </c>
      <c r="L174" s="314"/>
      <c r="M174" s="78">
        <v>155</v>
      </c>
      <c r="N174" s="314"/>
      <c r="O174" s="78">
        <v>155</v>
      </c>
      <c r="P174" s="314"/>
      <c r="Q174" s="78"/>
      <c r="R174" s="279"/>
      <c r="T174" s="327" t="b">
        <f t="shared" si="37"/>
        <v>1</v>
      </c>
      <c r="U174" s="327" t="b">
        <f t="shared" si="38"/>
        <v>1</v>
      </c>
      <c r="V174" s="327" t="b">
        <f t="shared" si="39"/>
        <v>1</v>
      </c>
      <c r="W174" s="327" t="b">
        <f t="shared" si="40"/>
        <v>1</v>
      </c>
      <c r="X174" s="327" t="b">
        <f t="shared" si="41"/>
        <v>1</v>
      </c>
      <c r="Y174" s="327" t="b">
        <f t="shared" si="42"/>
        <v>1</v>
      </c>
      <c r="Z174" s="327" t="b">
        <f t="shared" si="43"/>
        <v>1</v>
      </c>
      <c r="AA174" s="327" t="b">
        <f t="shared" si="44"/>
        <v>1</v>
      </c>
      <c r="AB174" s="327" t="b">
        <f t="shared" si="45"/>
        <v>1</v>
      </c>
      <c r="AC174" s="327" t="b">
        <f t="shared" si="46"/>
        <v>1</v>
      </c>
      <c r="AD174" s="327" t="b">
        <f t="shared" si="47"/>
        <v>1</v>
      </c>
      <c r="AE174" s="327" t="b">
        <f t="shared" si="48"/>
        <v>1</v>
      </c>
      <c r="AF174" s="327" t="b">
        <f t="shared" si="49"/>
        <v>1</v>
      </c>
      <c r="AG174" s="327" t="b">
        <f t="shared" si="50"/>
        <v>1</v>
      </c>
      <c r="AH174" s="327" t="b">
        <f t="shared" si="51"/>
        <v>1</v>
      </c>
    </row>
    <row r="175" spans="1:34" s="31" customFormat="1" ht="15.75" x14ac:dyDescent="0.25">
      <c r="A175" s="3"/>
      <c r="B175" s="78">
        <v>156</v>
      </c>
      <c r="C175" s="314"/>
      <c r="D175" s="315"/>
      <c r="E175" s="78">
        <v>156</v>
      </c>
      <c r="F175" s="314"/>
      <c r="G175" s="315"/>
      <c r="H175" s="78">
        <v>156</v>
      </c>
      <c r="I175" s="314"/>
      <c r="J175" s="315"/>
      <c r="K175" s="78">
        <v>156</v>
      </c>
      <c r="L175" s="314"/>
      <c r="M175" s="78">
        <v>156</v>
      </c>
      <c r="N175" s="314"/>
      <c r="O175" s="78">
        <v>156</v>
      </c>
      <c r="P175" s="314"/>
      <c r="Q175" s="78"/>
      <c r="R175" s="279"/>
      <c r="T175" s="327" t="b">
        <f t="shared" si="37"/>
        <v>1</v>
      </c>
      <c r="U175" s="327" t="b">
        <f t="shared" si="38"/>
        <v>1</v>
      </c>
      <c r="V175" s="327" t="b">
        <f t="shared" si="39"/>
        <v>1</v>
      </c>
      <c r="W175" s="327" t="b">
        <f t="shared" si="40"/>
        <v>1</v>
      </c>
      <c r="X175" s="327" t="b">
        <f t="shared" si="41"/>
        <v>1</v>
      </c>
      <c r="Y175" s="327" t="b">
        <f t="shared" si="42"/>
        <v>1</v>
      </c>
      <c r="Z175" s="327" t="b">
        <f t="shared" si="43"/>
        <v>1</v>
      </c>
      <c r="AA175" s="327" t="b">
        <f t="shared" si="44"/>
        <v>1</v>
      </c>
      <c r="AB175" s="327" t="b">
        <f t="shared" si="45"/>
        <v>1</v>
      </c>
      <c r="AC175" s="327" t="b">
        <f t="shared" si="46"/>
        <v>1</v>
      </c>
      <c r="AD175" s="327" t="b">
        <f t="shared" si="47"/>
        <v>1</v>
      </c>
      <c r="AE175" s="327" t="b">
        <f t="shared" si="48"/>
        <v>1</v>
      </c>
      <c r="AF175" s="327" t="b">
        <f t="shared" si="49"/>
        <v>1</v>
      </c>
      <c r="AG175" s="327" t="b">
        <f t="shared" si="50"/>
        <v>1</v>
      </c>
      <c r="AH175" s="327" t="b">
        <f t="shared" si="51"/>
        <v>1</v>
      </c>
    </row>
    <row r="176" spans="1:34" s="31" customFormat="1" ht="15.75" x14ac:dyDescent="0.25">
      <c r="A176" s="3"/>
      <c r="B176" s="78">
        <v>157</v>
      </c>
      <c r="C176" s="314"/>
      <c r="D176" s="315"/>
      <c r="E176" s="78">
        <v>157</v>
      </c>
      <c r="F176" s="314"/>
      <c r="G176" s="315"/>
      <c r="H176" s="78">
        <v>157</v>
      </c>
      <c r="I176" s="314"/>
      <c r="J176" s="315"/>
      <c r="K176" s="78">
        <v>157</v>
      </c>
      <c r="L176" s="314"/>
      <c r="M176" s="78">
        <v>157</v>
      </c>
      <c r="N176" s="314"/>
      <c r="O176" s="78">
        <v>157</v>
      </c>
      <c r="P176" s="314"/>
      <c r="Q176" s="78"/>
      <c r="R176" s="279"/>
      <c r="T176" s="327" t="b">
        <f t="shared" si="37"/>
        <v>1</v>
      </c>
      <c r="U176" s="327" t="b">
        <f t="shared" si="38"/>
        <v>1</v>
      </c>
      <c r="V176" s="327" t="b">
        <f t="shared" si="39"/>
        <v>1</v>
      </c>
      <c r="W176" s="327" t="b">
        <f t="shared" si="40"/>
        <v>1</v>
      </c>
      <c r="X176" s="327" t="b">
        <f t="shared" si="41"/>
        <v>1</v>
      </c>
      <c r="Y176" s="327" t="b">
        <f t="shared" si="42"/>
        <v>1</v>
      </c>
      <c r="Z176" s="327" t="b">
        <f t="shared" si="43"/>
        <v>1</v>
      </c>
      <c r="AA176" s="327" t="b">
        <f t="shared" si="44"/>
        <v>1</v>
      </c>
      <c r="AB176" s="327" t="b">
        <f t="shared" si="45"/>
        <v>1</v>
      </c>
      <c r="AC176" s="327" t="b">
        <f t="shared" si="46"/>
        <v>1</v>
      </c>
      <c r="AD176" s="327" t="b">
        <f t="shared" si="47"/>
        <v>1</v>
      </c>
      <c r="AE176" s="327" t="b">
        <f t="shared" si="48"/>
        <v>1</v>
      </c>
      <c r="AF176" s="327" t="b">
        <f t="shared" si="49"/>
        <v>1</v>
      </c>
      <c r="AG176" s="327" t="b">
        <f t="shared" si="50"/>
        <v>1</v>
      </c>
      <c r="AH176" s="327" t="b">
        <f t="shared" si="51"/>
        <v>1</v>
      </c>
    </row>
    <row r="177" spans="1:34" s="31" customFormat="1" ht="15.75" x14ac:dyDescent="0.25">
      <c r="A177" s="3"/>
      <c r="B177" s="78">
        <v>158</v>
      </c>
      <c r="C177" s="314"/>
      <c r="D177" s="315"/>
      <c r="E177" s="78">
        <v>158</v>
      </c>
      <c r="F177" s="314"/>
      <c r="G177" s="315"/>
      <c r="H177" s="78">
        <v>158</v>
      </c>
      <c r="I177" s="314"/>
      <c r="J177" s="315"/>
      <c r="K177" s="78">
        <v>158</v>
      </c>
      <c r="L177" s="314"/>
      <c r="M177" s="78">
        <v>158</v>
      </c>
      <c r="N177" s="314"/>
      <c r="O177" s="78">
        <v>158</v>
      </c>
      <c r="P177" s="314"/>
      <c r="Q177" s="78"/>
      <c r="R177" s="279"/>
      <c r="T177" s="327" t="b">
        <f t="shared" si="37"/>
        <v>1</v>
      </c>
      <c r="U177" s="327" t="b">
        <f t="shared" si="38"/>
        <v>1</v>
      </c>
      <c r="V177" s="327" t="b">
        <f t="shared" si="39"/>
        <v>1</v>
      </c>
      <c r="W177" s="327" t="b">
        <f t="shared" si="40"/>
        <v>1</v>
      </c>
      <c r="X177" s="327" t="b">
        <f t="shared" si="41"/>
        <v>1</v>
      </c>
      <c r="Y177" s="327" t="b">
        <f t="shared" si="42"/>
        <v>1</v>
      </c>
      <c r="Z177" s="327" t="b">
        <f t="shared" si="43"/>
        <v>1</v>
      </c>
      <c r="AA177" s="327" t="b">
        <f t="shared" si="44"/>
        <v>1</v>
      </c>
      <c r="AB177" s="327" t="b">
        <f t="shared" si="45"/>
        <v>1</v>
      </c>
      <c r="AC177" s="327" t="b">
        <f t="shared" si="46"/>
        <v>1</v>
      </c>
      <c r="AD177" s="327" t="b">
        <f t="shared" si="47"/>
        <v>1</v>
      </c>
      <c r="AE177" s="327" t="b">
        <f t="shared" si="48"/>
        <v>1</v>
      </c>
      <c r="AF177" s="327" t="b">
        <f t="shared" si="49"/>
        <v>1</v>
      </c>
      <c r="AG177" s="327" t="b">
        <f t="shared" si="50"/>
        <v>1</v>
      </c>
      <c r="AH177" s="327" t="b">
        <f t="shared" si="51"/>
        <v>1</v>
      </c>
    </row>
    <row r="178" spans="1:34" s="31" customFormat="1" ht="15.75" x14ac:dyDescent="0.25">
      <c r="A178" s="3"/>
      <c r="B178" s="78">
        <v>159</v>
      </c>
      <c r="C178" s="314"/>
      <c r="D178" s="315"/>
      <c r="E178" s="78">
        <v>159</v>
      </c>
      <c r="F178" s="314"/>
      <c r="G178" s="315"/>
      <c r="H178" s="78">
        <v>159</v>
      </c>
      <c r="I178" s="314"/>
      <c r="J178" s="315"/>
      <c r="K178" s="78">
        <v>159</v>
      </c>
      <c r="L178" s="314"/>
      <c r="M178" s="78">
        <v>159</v>
      </c>
      <c r="N178" s="314"/>
      <c r="O178" s="78">
        <v>159</v>
      </c>
      <c r="P178" s="314"/>
      <c r="Q178" s="78"/>
      <c r="R178" s="279"/>
      <c r="T178" s="327" t="b">
        <f t="shared" si="37"/>
        <v>1</v>
      </c>
      <c r="U178" s="327" t="b">
        <f t="shared" si="38"/>
        <v>1</v>
      </c>
      <c r="V178" s="327" t="b">
        <f t="shared" si="39"/>
        <v>1</v>
      </c>
      <c r="W178" s="327" t="b">
        <f t="shared" si="40"/>
        <v>1</v>
      </c>
      <c r="X178" s="327" t="b">
        <f t="shared" si="41"/>
        <v>1</v>
      </c>
      <c r="Y178" s="327" t="b">
        <f t="shared" si="42"/>
        <v>1</v>
      </c>
      <c r="Z178" s="327" t="b">
        <f t="shared" si="43"/>
        <v>1</v>
      </c>
      <c r="AA178" s="327" t="b">
        <f t="shared" si="44"/>
        <v>1</v>
      </c>
      <c r="AB178" s="327" t="b">
        <f t="shared" si="45"/>
        <v>1</v>
      </c>
      <c r="AC178" s="327" t="b">
        <f t="shared" si="46"/>
        <v>1</v>
      </c>
      <c r="AD178" s="327" t="b">
        <f t="shared" si="47"/>
        <v>1</v>
      </c>
      <c r="AE178" s="327" t="b">
        <f t="shared" si="48"/>
        <v>1</v>
      </c>
      <c r="AF178" s="327" t="b">
        <f t="shared" si="49"/>
        <v>1</v>
      </c>
      <c r="AG178" s="327" t="b">
        <f t="shared" si="50"/>
        <v>1</v>
      </c>
      <c r="AH178" s="327" t="b">
        <f t="shared" si="51"/>
        <v>1</v>
      </c>
    </row>
    <row r="179" spans="1:34" s="31" customFormat="1" ht="15.75" x14ac:dyDescent="0.25">
      <c r="A179" s="3"/>
      <c r="B179" s="78">
        <v>160</v>
      </c>
      <c r="C179" s="314"/>
      <c r="D179" s="315"/>
      <c r="E179" s="78">
        <v>160</v>
      </c>
      <c r="F179" s="314"/>
      <c r="G179" s="315"/>
      <c r="H179" s="78">
        <v>160</v>
      </c>
      <c r="I179" s="314"/>
      <c r="J179" s="315"/>
      <c r="K179" s="78">
        <v>160</v>
      </c>
      <c r="L179" s="314"/>
      <c r="M179" s="78">
        <v>160</v>
      </c>
      <c r="N179" s="314"/>
      <c r="O179" s="78">
        <v>160</v>
      </c>
      <c r="P179" s="314"/>
      <c r="Q179" s="78"/>
      <c r="R179" s="279"/>
      <c r="T179" s="327" t="b">
        <f t="shared" si="37"/>
        <v>1</v>
      </c>
      <c r="U179" s="327" t="b">
        <f t="shared" si="38"/>
        <v>1</v>
      </c>
      <c r="V179" s="327" t="b">
        <f t="shared" si="39"/>
        <v>1</v>
      </c>
      <c r="W179" s="327" t="b">
        <f t="shared" si="40"/>
        <v>1</v>
      </c>
      <c r="X179" s="327" t="b">
        <f t="shared" si="41"/>
        <v>1</v>
      </c>
      <c r="Y179" s="327" t="b">
        <f t="shared" si="42"/>
        <v>1</v>
      </c>
      <c r="Z179" s="327" t="b">
        <f t="shared" si="43"/>
        <v>1</v>
      </c>
      <c r="AA179" s="327" t="b">
        <f t="shared" si="44"/>
        <v>1</v>
      </c>
      <c r="AB179" s="327" t="b">
        <f t="shared" si="45"/>
        <v>1</v>
      </c>
      <c r="AC179" s="327" t="b">
        <f t="shared" si="46"/>
        <v>1</v>
      </c>
      <c r="AD179" s="327" t="b">
        <f t="shared" si="47"/>
        <v>1</v>
      </c>
      <c r="AE179" s="327" t="b">
        <f t="shared" si="48"/>
        <v>1</v>
      </c>
      <c r="AF179" s="327" t="b">
        <f t="shared" si="49"/>
        <v>1</v>
      </c>
      <c r="AG179" s="327" t="b">
        <f t="shared" si="50"/>
        <v>1</v>
      </c>
      <c r="AH179" s="327" t="b">
        <f t="shared" si="51"/>
        <v>1</v>
      </c>
    </row>
    <row r="180" spans="1:34" s="31" customFormat="1" ht="15.75" x14ac:dyDescent="0.25">
      <c r="A180" s="3"/>
      <c r="B180" s="78">
        <v>161</v>
      </c>
      <c r="C180" s="314"/>
      <c r="D180" s="315"/>
      <c r="E180" s="78">
        <v>161</v>
      </c>
      <c r="F180" s="314"/>
      <c r="G180" s="315"/>
      <c r="H180" s="78">
        <v>161</v>
      </c>
      <c r="I180" s="314"/>
      <c r="J180" s="315"/>
      <c r="K180" s="78">
        <v>161</v>
      </c>
      <c r="L180" s="314"/>
      <c r="M180" s="78">
        <v>161</v>
      </c>
      <c r="N180" s="314"/>
      <c r="O180" s="78">
        <v>161</v>
      </c>
      <c r="P180" s="314"/>
      <c r="Q180" s="78"/>
      <c r="R180" s="279"/>
      <c r="T180" s="327" t="b">
        <f t="shared" si="37"/>
        <v>1</v>
      </c>
      <c r="U180" s="327" t="b">
        <f t="shared" si="38"/>
        <v>1</v>
      </c>
      <c r="V180" s="327" t="b">
        <f t="shared" si="39"/>
        <v>1</v>
      </c>
      <c r="W180" s="327" t="b">
        <f t="shared" si="40"/>
        <v>1</v>
      </c>
      <c r="X180" s="327" t="b">
        <f t="shared" si="41"/>
        <v>1</v>
      </c>
      <c r="Y180" s="327" t="b">
        <f t="shared" si="42"/>
        <v>1</v>
      </c>
      <c r="Z180" s="327" t="b">
        <f t="shared" si="43"/>
        <v>1</v>
      </c>
      <c r="AA180" s="327" t="b">
        <f t="shared" si="44"/>
        <v>1</v>
      </c>
      <c r="AB180" s="327" t="b">
        <f t="shared" si="45"/>
        <v>1</v>
      </c>
      <c r="AC180" s="327" t="b">
        <f t="shared" si="46"/>
        <v>1</v>
      </c>
      <c r="AD180" s="327" t="b">
        <f t="shared" si="47"/>
        <v>1</v>
      </c>
      <c r="AE180" s="327" t="b">
        <f t="shared" si="48"/>
        <v>1</v>
      </c>
      <c r="AF180" s="327" t="b">
        <f t="shared" si="49"/>
        <v>1</v>
      </c>
      <c r="AG180" s="327" t="b">
        <f t="shared" si="50"/>
        <v>1</v>
      </c>
      <c r="AH180" s="327" t="b">
        <f t="shared" si="51"/>
        <v>1</v>
      </c>
    </row>
    <row r="181" spans="1:34" s="31" customFormat="1" ht="15.75" x14ac:dyDescent="0.25">
      <c r="A181" s="3"/>
      <c r="B181" s="78">
        <v>162</v>
      </c>
      <c r="C181" s="314"/>
      <c r="D181" s="315"/>
      <c r="E181" s="78">
        <v>162</v>
      </c>
      <c r="F181" s="314"/>
      <c r="G181" s="315"/>
      <c r="H181" s="78">
        <v>162</v>
      </c>
      <c r="I181" s="314"/>
      <c r="J181" s="315"/>
      <c r="K181" s="78">
        <v>162</v>
      </c>
      <c r="L181" s="314"/>
      <c r="M181" s="78">
        <v>162</v>
      </c>
      <c r="N181" s="314"/>
      <c r="O181" s="78">
        <v>162</v>
      </c>
      <c r="P181" s="314"/>
      <c r="Q181" s="78"/>
      <c r="R181" s="279"/>
      <c r="T181" s="327" t="b">
        <f t="shared" si="37"/>
        <v>1</v>
      </c>
      <c r="U181" s="327" t="b">
        <f t="shared" si="38"/>
        <v>1</v>
      </c>
      <c r="V181" s="327" t="b">
        <f t="shared" si="39"/>
        <v>1</v>
      </c>
      <c r="W181" s="327" t="b">
        <f t="shared" si="40"/>
        <v>1</v>
      </c>
      <c r="X181" s="327" t="b">
        <f t="shared" si="41"/>
        <v>1</v>
      </c>
      <c r="Y181" s="327" t="b">
        <f t="shared" si="42"/>
        <v>1</v>
      </c>
      <c r="Z181" s="327" t="b">
        <f t="shared" si="43"/>
        <v>1</v>
      </c>
      <c r="AA181" s="327" t="b">
        <f t="shared" si="44"/>
        <v>1</v>
      </c>
      <c r="AB181" s="327" t="b">
        <f t="shared" si="45"/>
        <v>1</v>
      </c>
      <c r="AC181" s="327" t="b">
        <f t="shared" si="46"/>
        <v>1</v>
      </c>
      <c r="AD181" s="327" t="b">
        <f t="shared" si="47"/>
        <v>1</v>
      </c>
      <c r="AE181" s="327" t="b">
        <f t="shared" si="48"/>
        <v>1</v>
      </c>
      <c r="AF181" s="327" t="b">
        <f t="shared" si="49"/>
        <v>1</v>
      </c>
      <c r="AG181" s="327" t="b">
        <f t="shared" si="50"/>
        <v>1</v>
      </c>
      <c r="AH181" s="327" t="b">
        <f t="shared" si="51"/>
        <v>1</v>
      </c>
    </row>
    <row r="182" spans="1:34" s="31" customFormat="1" ht="15.75" x14ac:dyDescent="0.25">
      <c r="A182" s="3"/>
      <c r="B182" s="78">
        <v>163</v>
      </c>
      <c r="C182" s="314"/>
      <c r="D182" s="315"/>
      <c r="E182" s="78">
        <v>163</v>
      </c>
      <c r="F182" s="314"/>
      <c r="G182" s="315"/>
      <c r="H182" s="78">
        <v>163</v>
      </c>
      <c r="I182" s="314"/>
      <c r="J182" s="315"/>
      <c r="K182" s="78">
        <v>163</v>
      </c>
      <c r="L182" s="314"/>
      <c r="M182" s="78">
        <v>163</v>
      </c>
      <c r="N182" s="314"/>
      <c r="O182" s="78">
        <v>163</v>
      </c>
      <c r="P182" s="314"/>
      <c r="Q182" s="78"/>
      <c r="R182" s="279"/>
      <c r="T182" s="327" t="b">
        <f t="shared" si="37"/>
        <v>1</v>
      </c>
      <c r="U182" s="327" t="b">
        <f t="shared" si="38"/>
        <v>1</v>
      </c>
      <c r="V182" s="327" t="b">
        <f t="shared" si="39"/>
        <v>1</v>
      </c>
      <c r="W182" s="327" t="b">
        <f t="shared" si="40"/>
        <v>1</v>
      </c>
      <c r="X182" s="327" t="b">
        <f t="shared" si="41"/>
        <v>1</v>
      </c>
      <c r="Y182" s="327" t="b">
        <f t="shared" si="42"/>
        <v>1</v>
      </c>
      <c r="Z182" s="327" t="b">
        <f t="shared" si="43"/>
        <v>1</v>
      </c>
      <c r="AA182" s="327" t="b">
        <f t="shared" si="44"/>
        <v>1</v>
      </c>
      <c r="AB182" s="327" t="b">
        <f t="shared" si="45"/>
        <v>1</v>
      </c>
      <c r="AC182" s="327" t="b">
        <f t="shared" si="46"/>
        <v>1</v>
      </c>
      <c r="AD182" s="327" t="b">
        <f t="shared" si="47"/>
        <v>1</v>
      </c>
      <c r="AE182" s="327" t="b">
        <f t="shared" si="48"/>
        <v>1</v>
      </c>
      <c r="AF182" s="327" t="b">
        <f t="shared" si="49"/>
        <v>1</v>
      </c>
      <c r="AG182" s="327" t="b">
        <f t="shared" si="50"/>
        <v>1</v>
      </c>
      <c r="AH182" s="327" t="b">
        <f t="shared" si="51"/>
        <v>1</v>
      </c>
    </row>
    <row r="183" spans="1:34" s="31" customFormat="1" ht="15.75" x14ac:dyDescent="0.25">
      <c r="A183" s="3"/>
      <c r="B183" s="78">
        <v>164</v>
      </c>
      <c r="C183" s="314"/>
      <c r="D183" s="315"/>
      <c r="E183" s="78">
        <v>164</v>
      </c>
      <c r="F183" s="314"/>
      <c r="G183" s="315"/>
      <c r="H183" s="78">
        <v>164</v>
      </c>
      <c r="I183" s="314"/>
      <c r="J183" s="315"/>
      <c r="K183" s="78">
        <v>164</v>
      </c>
      <c r="L183" s="314"/>
      <c r="M183" s="78">
        <v>164</v>
      </c>
      <c r="N183" s="314"/>
      <c r="O183" s="78">
        <v>164</v>
      </c>
      <c r="P183" s="314"/>
      <c r="Q183" s="78"/>
      <c r="R183" s="279"/>
      <c r="T183" s="327" t="b">
        <f t="shared" si="37"/>
        <v>1</v>
      </c>
      <c r="U183" s="327" t="b">
        <f t="shared" si="38"/>
        <v>1</v>
      </c>
      <c r="V183" s="327" t="b">
        <f t="shared" si="39"/>
        <v>1</v>
      </c>
      <c r="W183" s="327" t="b">
        <f t="shared" si="40"/>
        <v>1</v>
      </c>
      <c r="X183" s="327" t="b">
        <f t="shared" si="41"/>
        <v>1</v>
      </c>
      <c r="Y183" s="327" t="b">
        <f t="shared" si="42"/>
        <v>1</v>
      </c>
      <c r="Z183" s="327" t="b">
        <f t="shared" si="43"/>
        <v>1</v>
      </c>
      <c r="AA183" s="327" t="b">
        <f t="shared" si="44"/>
        <v>1</v>
      </c>
      <c r="AB183" s="327" t="b">
        <f t="shared" si="45"/>
        <v>1</v>
      </c>
      <c r="AC183" s="327" t="b">
        <f t="shared" si="46"/>
        <v>1</v>
      </c>
      <c r="AD183" s="327" t="b">
        <f t="shared" si="47"/>
        <v>1</v>
      </c>
      <c r="AE183" s="327" t="b">
        <f t="shared" si="48"/>
        <v>1</v>
      </c>
      <c r="AF183" s="327" t="b">
        <f t="shared" si="49"/>
        <v>1</v>
      </c>
      <c r="AG183" s="327" t="b">
        <f t="shared" si="50"/>
        <v>1</v>
      </c>
      <c r="AH183" s="327" t="b">
        <f t="shared" si="51"/>
        <v>1</v>
      </c>
    </row>
    <row r="184" spans="1:34" s="31" customFormat="1" ht="15.75" x14ac:dyDescent="0.25">
      <c r="A184" s="3"/>
      <c r="B184" s="78">
        <v>165</v>
      </c>
      <c r="C184" s="314"/>
      <c r="D184" s="315"/>
      <c r="E184" s="78">
        <v>165</v>
      </c>
      <c r="F184" s="314"/>
      <c r="G184" s="315"/>
      <c r="H184" s="78">
        <v>165</v>
      </c>
      <c r="I184" s="314"/>
      <c r="J184" s="315"/>
      <c r="K184" s="78">
        <v>165</v>
      </c>
      <c r="L184" s="314"/>
      <c r="M184" s="78">
        <v>165</v>
      </c>
      <c r="N184" s="314"/>
      <c r="O184" s="78">
        <v>165</v>
      </c>
      <c r="P184" s="314"/>
      <c r="Q184" s="78"/>
      <c r="R184" s="279"/>
      <c r="T184" s="327" t="b">
        <f t="shared" si="37"/>
        <v>1</v>
      </c>
      <c r="U184" s="327" t="b">
        <f t="shared" si="38"/>
        <v>1</v>
      </c>
      <c r="V184" s="327" t="b">
        <f t="shared" si="39"/>
        <v>1</v>
      </c>
      <c r="W184" s="327" t="b">
        <f t="shared" si="40"/>
        <v>1</v>
      </c>
      <c r="X184" s="327" t="b">
        <f t="shared" si="41"/>
        <v>1</v>
      </c>
      <c r="Y184" s="327" t="b">
        <f t="shared" si="42"/>
        <v>1</v>
      </c>
      <c r="Z184" s="327" t="b">
        <f t="shared" si="43"/>
        <v>1</v>
      </c>
      <c r="AA184" s="327" t="b">
        <f t="shared" si="44"/>
        <v>1</v>
      </c>
      <c r="AB184" s="327" t="b">
        <f t="shared" si="45"/>
        <v>1</v>
      </c>
      <c r="AC184" s="327" t="b">
        <f t="shared" si="46"/>
        <v>1</v>
      </c>
      <c r="AD184" s="327" t="b">
        <f t="shared" si="47"/>
        <v>1</v>
      </c>
      <c r="AE184" s="327" t="b">
        <f t="shared" si="48"/>
        <v>1</v>
      </c>
      <c r="AF184" s="327" t="b">
        <f t="shared" si="49"/>
        <v>1</v>
      </c>
      <c r="AG184" s="327" t="b">
        <f t="shared" si="50"/>
        <v>1</v>
      </c>
      <c r="AH184" s="327" t="b">
        <f t="shared" si="51"/>
        <v>1</v>
      </c>
    </row>
    <row r="185" spans="1:34" s="31" customFormat="1" ht="15.75" x14ac:dyDescent="0.25">
      <c r="A185" s="3"/>
      <c r="B185" s="78">
        <v>166</v>
      </c>
      <c r="C185" s="314"/>
      <c r="D185" s="315"/>
      <c r="E185" s="78">
        <v>166</v>
      </c>
      <c r="F185" s="314"/>
      <c r="G185" s="315"/>
      <c r="H185" s="78">
        <v>166</v>
      </c>
      <c r="I185" s="314"/>
      <c r="J185" s="315"/>
      <c r="K185" s="78">
        <v>166</v>
      </c>
      <c r="L185" s="314"/>
      <c r="M185" s="78">
        <v>166</v>
      </c>
      <c r="N185" s="314"/>
      <c r="O185" s="78">
        <v>166</v>
      </c>
      <c r="P185" s="314"/>
      <c r="Q185" s="78"/>
      <c r="R185" s="279"/>
      <c r="T185" s="327" t="b">
        <f t="shared" si="37"/>
        <v>1</v>
      </c>
      <c r="U185" s="327" t="b">
        <f t="shared" si="38"/>
        <v>1</v>
      </c>
      <c r="V185" s="327" t="b">
        <f t="shared" si="39"/>
        <v>1</v>
      </c>
      <c r="W185" s="327" t="b">
        <f t="shared" si="40"/>
        <v>1</v>
      </c>
      <c r="X185" s="327" t="b">
        <f t="shared" si="41"/>
        <v>1</v>
      </c>
      <c r="Y185" s="327" t="b">
        <f t="shared" si="42"/>
        <v>1</v>
      </c>
      <c r="Z185" s="327" t="b">
        <f t="shared" si="43"/>
        <v>1</v>
      </c>
      <c r="AA185" s="327" t="b">
        <f t="shared" si="44"/>
        <v>1</v>
      </c>
      <c r="AB185" s="327" t="b">
        <f t="shared" si="45"/>
        <v>1</v>
      </c>
      <c r="AC185" s="327" t="b">
        <f t="shared" si="46"/>
        <v>1</v>
      </c>
      <c r="AD185" s="327" t="b">
        <f t="shared" si="47"/>
        <v>1</v>
      </c>
      <c r="AE185" s="327" t="b">
        <f t="shared" si="48"/>
        <v>1</v>
      </c>
      <c r="AF185" s="327" t="b">
        <f t="shared" si="49"/>
        <v>1</v>
      </c>
      <c r="AG185" s="327" t="b">
        <f t="shared" si="50"/>
        <v>1</v>
      </c>
      <c r="AH185" s="327" t="b">
        <f t="shared" si="51"/>
        <v>1</v>
      </c>
    </row>
    <row r="186" spans="1:34" s="31" customFormat="1" ht="15.75" x14ac:dyDescent="0.25">
      <c r="A186" s="3"/>
      <c r="B186" s="78">
        <v>167</v>
      </c>
      <c r="C186" s="314"/>
      <c r="D186" s="315"/>
      <c r="E186" s="78">
        <v>167</v>
      </c>
      <c r="F186" s="314"/>
      <c r="G186" s="315"/>
      <c r="H186" s="78">
        <v>167</v>
      </c>
      <c r="I186" s="314"/>
      <c r="J186" s="315"/>
      <c r="K186" s="78">
        <v>167</v>
      </c>
      <c r="L186" s="314"/>
      <c r="M186" s="78">
        <v>167</v>
      </c>
      <c r="N186" s="314"/>
      <c r="O186" s="78">
        <v>167</v>
      </c>
      <c r="P186" s="314"/>
      <c r="Q186" s="78"/>
      <c r="R186" s="279"/>
      <c r="T186" s="327" t="b">
        <f t="shared" si="37"/>
        <v>1</v>
      </c>
      <c r="U186" s="327" t="b">
        <f t="shared" si="38"/>
        <v>1</v>
      </c>
      <c r="V186" s="327" t="b">
        <f t="shared" si="39"/>
        <v>1</v>
      </c>
      <c r="W186" s="327" t="b">
        <f t="shared" si="40"/>
        <v>1</v>
      </c>
      <c r="X186" s="327" t="b">
        <f t="shared" si="41"/>
        <v>1</v>
      </c>
      <c r="Y186" s="327" t="b">
        <f t="shared" si="42"/>
        <v>1</v>
      </c>
      <c r="Z186" s="327" t="b">
        <f t="shared" si="43"/>
        <v>1</v>
      </c>
      <c r="AA186" s="327" t="b">
        <f t="shared" si="44"/>
        <v>1</v>
      </c>
      <c r="AB186" s="327" t="b">
        <f t="shared" si="45"/>
        <v>1</v>
      </c>
      <c r="AC186" s="327" t="b">
        <f t="shared" si="46"/>
        <v>1</v>
      </c>
      <c r="AD186" s="327" t="b">
        <f t="shared" si="47"/>
        <v>1</v>
      </c>
      <c r="AE186" s="327" t="b">
        <f t="shared" si="48"/>
        <v>1</v>
      </c>
      <c r="AF186" s="327" t="b">
        <f t="shared" si="49"/>
        <v>1</v>
      </c>
      <c r="AG186" s="327" t="b">
        <f t="shared" si="50"/>
        <v>1</v>
      </c>
      <c r="AH186" s="327" t="b">
        <f t="shared" si="51"/>
        <v>1</v>
      </c>
    </row>
    <row r="187" spans="1:34" s="31" customFormat="1" ht="15.75" x14ac:dyDescent="0.25">
      <c r="A187" s="3"/>
      <c r="B187" s="78">
        <v>168</v>
      </c>
      <c r="C187" s="314"/>
      <c r="D187" s="315"/>
      <c r="E187" s="78">
        <v>168</v>
      </c>
      <c r="F187" s="314"/>
      <c r="G187" s="315"/>
      <c r="H187" s="78">
        <v>168</v>
      </c>
      <c r="I187" s="314"/>
      <c r="J187" s="315"/>
      <c r="K187" s="78">
        <v>168</v>
      </c>
      <c r="L187" s="314"/>
      <c r="M187" s="78">
        <v>168</v>
      </c>
      <c r="N187" s="314"/>
      <c r="O187" s="78">
        <v>168</v>
      </c>
      <c r="P187" s="314"/>
      <c r="Q187" s="78"/>
      <c r="R187" s="279"/>
      <c r="T187" s="327" t="b">
        <f t="shared" si="37"/>
        <v>1</v>
      </c>
      <c r="U187" s="327" t="b">
        <f t="shared" si="38"/>
        <v>1</v>
      </c>
      <c r="V187" s="327" t="b">
        <f t="shared" si="39"/>
        <v>1</v>
      </c>
      <c r="W187" s="327" t="b">
        <f t="shared" si="40"/>
        <v>1</v>
      </c>
      <c r="X187" s="327" t="b">
        <f t="shared" si="41"/>
        <v>1</v>
      </c>
      <c r="Y187" s="327" t="b">
        <f t="shared" si="42"/>
        <v>1</v>
      </c>
      <c r="Z187" s="327" t="b">
        <f t="shared" si="43"/>
        <v>1</v>
      </c>
      <c r="AA187" s="327" t="b">
        <f t="shared" si="44"/>
        <v>1</v>
      </c>
      <c r="AB187" s="327" t="b">
        <f t="shared" si="45"/>
        <v>1</v>
      </c>
      <c r="AC187" s="327" t="b">
        <f t="shared" si="46"/>
        <v>1</v>
      </c>
      <c r="AD187" s="327" t="b">
        <f t="shared" si="47"/>
        <v>1</v>
      </c>
      <c r="AE187" s="327" t="b">
        <f t="shared" si="48"/>
        <v>1</v>
      </c>
      <c r="AF187" s="327" t="b">
        <f t="shared" si="49"/>
        <v>1</v>
      </c>
      <c r="AG187" s="327" t="b">
        <f t="shared" si="50"/>
        <v>1</v>
      </c>
      <c r="AH187" s="327" t="b">
        <f t="shared" si="51"/>
        <v>1</v>
      </c>
    </row>
    <row r="188" spans="1:34" s="31" customFormat="1" ht="15.75" x14ac:dyDescent="0.25">
      <c r="A188" s="3"/>
      <c r="B188" s="78">
        <v>169</v>
      </c>
      <c r="C188" s="314"/>
      <c r="D188" s="315"/>
      <c r="E188" s="78">
        <v>169</v>
      </c>
      <c r="F188" s="314"/>
      <c r="G188" s="315"/>
      <c r="H188" s="78">
        <v>169</v>
      </c>
      <c r="I188" s="314"/>
      <c r="J188" s="315"/>
      <c r="K188" s="78">
        <v>169</v>
      </c>
      <c r="L188" s="314"/>
      <c r="M188" s="78">
        <v>169</v>
      </c>
      <c r="N188" s="314"/>
      <c r="O188" s="78">
        <v>169</v>
      </c>
      <c r="P188" s="314"/>
      <c r="Q188" s="78"/>
      <c r="R188" s="279"/>
      <c r="T188" s="327" t="b">
        <f t="shared" si="37"/>
        <v>1</v>
      </c>
      <c r="U188" s="327" t="b">
        <f t="shared" si="38"/>
        <v>1</v>
      </c>
      <c r="V188" s="327" t="b">
        <f t="shared" si="39"/>
        <v>1</v>
      </c>
      <c r="W188" s="327" t="b">
        <f t="shared" si="40"/>
        <v>1</v>
      </c>
      <c r="X188" s="327" t="b">
        <f t="shared" si="41"/>
        <v>1</v>
      </c>
      <c r="Y188" s="327" t="b">
        <f t="shared" si="42"/>
        <v>1</v>
      </c>
      <c r="Z188" s="327" t="b">
        <f t="shared" si="43"/>
        <v>1</v>
      </c>
      <c r="AA188" s="327" t="b">
        <f t="shared" si="44"/>
        <v>1</v>
      </c>
      <c r="AB188" s="327" t="b">
        <f t="shared" si="45"/>
        <v>1</v>
      </c>
      <c r="AC188" s="327" t="b">
        <f t="shared" si="46"/>
        <v>1</v>
      </c>
      <c r="AD188" s="327" t="b">
        <f t="shared" si="47"/>
        <v>1</v>
      </c>
      <c r="AE188" s="327" t="b">
        <f t="shared" si="48"/>
        <v>1</v>
      </c>
      <c r="AF188" s="327" t="b">
        <f t="shared" si="49"/>
        <v>1</v>
      </c>
      <c r="AG188" s="327" t="b">
        <f t="shared" si="50"/>
        <v>1</v>
      </c>
      <c r="AH188" s="327" t="b">
        <f t="shared" si="51"/>
        <v>1</v>
      </c>
    </row>
    <row r="189" spans="1:34" s="31" customFormat="1" ht="15.75" x14ac:dyDescent="0.25">
      <c r="A189" s="3"/>
      <c r="B189" s="78">
        <v>170</v>
      </c>
      <c r="C189" s="314"/>
      <c r="D189" s="315"/>
      <c r="E189" s="78">
        <v>170</v>
      </c>
      <c r="F189" s="314"/>
      <c r="G189" s="315"/>
      <c r="H189" s="78">
        <v>170</v>
      </c>
      <c r="I189" s="314"/>
      <c r="J189" s="315"/>
      <c r="K189" s="78">
        <v>170</v>
      </c>
      <c r="L189" s="314"/>
      <c r="M189" s="78">
        <v>170</v>
      </c>
      <c r="N189" s="314"/>
      <c r="O189" s="78">
        <v>170</v>
      </c>
      <c r="P189" s="314"/>
      <c r="Q189" s="78"/>
      <c r="R189" s="279"/>
      <c r="T189" s="327" t="b">
        <f t="shared" si="37"/>
        <v>1</v>
      </c>
      <c r="U189" s="327" t="b">
        <f t="shared" si="38"/>
        <v>1</v>
      </c>
      <c r="V189" s="327" t="b">
        <f t="shared" si="39"/>
        <v>1</v>
      </c>
      <c r="W189" s="327" t="b">
        <f t="shared" si="40"/>
        <v>1</v>
      </c>
      <c r="X189" s="327" t="b">
        <f t="shared" si="41"/>
        <v>1</v>
      </c>
      <c r="Y189" s="327" t="b">
        <f t="shared" si="42"/>
        <v>1</v>
      </c>
      <c r="Z189" s="327" t="b">
        <f t="shared" si="43"/>
        <v>1</v>
      </c>
      <c r="AA189" s="327" t="b">
        <f t="shared" si="44"/>
        <v>1</v>
      </c>
      <c r="AB189" s="327" t="b">
        <f t="shared" si="45"/>
        <v>1</v>
      </c>
      <c r="AC189" s="327" t="b">
        <f t="shared" si="46"/>
        <v>1</v>
      </c>
      <c r="AD189" s="327" t="b">
        <f t="shared" si="47"/>
        <v>1</v>
      </c>
      <c r="AE189" s="327" t="b">
        <f t="shared" si="48"/>
        <v>1</v>
      </c>
      <c r="AF189" s="327" t="b">
        <f t="shared" si="49"/>
        <v>1</v>
      </c>
      <c r="AG189" s="327" t="b">
        <f t="shared" si="50"/>
        <v>1</v>
      </c>
      <c r="AH189" s="327" t="b">
        <f t="shared" si="51"/>
        <v>1</v>
      </c>
    </row>
    <row r="190" spans="1:34" s="31" customFormat="1" ht="15.75" x14ac:dyDescent="0.25">
      <c r="A190" s="3"/>
      <c r="B190" s="78">
        <v>171</v>
      </c>
      <c r="C190" s="314"/>
      <c r="D190" s="315"/>
      <c r="E190" s="78">
        <v>171</v>
      </c>
      <c r="F190" s="314"/>
      <c r="G190" s="315"/>
      <c r="H190" s="78">
        <v>171</v>
      </c>
      <c r="I190" s="314"/>
      <c r="J190" s="315"/>
      <c r="K190" s="78">
        <v>171</v>
      </c>
      <c r="L190" s="314"/>
      <c r="M190" s="78">
        <v>171</v>
      </c>
      <c r="N190" s="314"/>
      <c r="O190" s="78">
        <v>171</v>
      </c>
      <c r="P190" s="314"/>
      <c r="Q190" s="78"/>
      <c r="R190" s="279"/>
      <c r="T190" s="327" t="b">
        <f t="shared" si="37"/>
        <v>1</v>
      </c>
      <c r="U190" s="327" t="b">
        <f t="shared" si="38"/>
        <v>1</v>
      </c>
      <c r="V190" s="327" t="b">
        <f t="shared" si="39"/>
        <v>1</v>
      </c>
      <c r="W190" s="327" t="b">
        <f t="shared" si="40"/>
        <v>1</v>
      </c>
      <c r="X190" s="327" t="b">
        <f t="shared" si="41"/>
        <v>1</v>
      </c>
      <c r="Y190" s="327" t="b">
        <f t="shared" si="42"/>
        <v>1</v>
      </c>
      <c r="Z190" s="327" t="b">
        <f t="shared" si="43"/>
        <v>1</v>
      </c>
      <c r="AA190" s="327" t="b">
        <f t="shared" si="44"/>
        <v>1</v>
      </c>
      <c r="AB190" s="327" t="b">
        <f t="shared" si="45"/>
        <v>1</v>
      </c>
      <c r="AC190" s="327" t="b">
        <f t="shared" si="46"/>
        <v>1</v>
      </c>
      <c r="AD190" s="327" t="b">
        <f t="shared" si="47"/>
        <v>1</v>
      </c>
      <c r="AE190" s="327" t="b">
        <f t="shared" si="48"/>
        <v>1</v>
      </c>
      <c r="AF190" s="327" t="b">
        <f t="shared" si="49"/>
        <v>1</v>
      </c>
      <c r="AG190" s="327" t="b">
        <f t="shared" si="50"/>
        <v>1</v>
      </c>
      <c r="AH190" s="327" t="b">
        <f t="shared" si="51"/>
        <v>1</v>
      </c>
    </row>
    <row r="191" spans="1:34" s="31" customFormat="1" ht="15.75" x14ac:dyDescent="0.25">
      <c r="A191" s="3"/>
      <c r="B191" s="78">
        <v>172</v>
      </c>
      <c r="C191" s="314"/>
      <c r="D191" s="315"/>
      <c r="E191" s="78">
        <v>172</v>
      </c>
      <c r="F191" s="314"/>
      <c r="G191" s="315"/>
      <c r="H191" s="78">
        <v>172</v>
      </c>
      <c r="I191" s="314"/>
      <c r="J191" s="315"/>
      <c r="K191" s="78">
        <v>172</v>
      </c>
      <c r="L191" s="314"/>
      <c r="M191" s="78">
        <v>172</v>
      </c>
      <c r="N191" s="314"/>
      <c r="O191" s="78">
        <v>172</v>
      </c>
      <c r="P191" s="314"/>
      <c r="Q191" s="78"/>
      <c r="R191" s="279"/>
      <c r="T191" s="327" t="b">
        <f t="shared" si="37"/>
        <v>1</v>
      </c>
      <c r="U191" s="327" t="b">
        <f t="shared" si="38"/>
        <v>1</v>
      </c>
      <c r="V191" s="327" t="b">
        <f t="shared" si="39"/>
        <v>1</v>
      </c>
      <c r="W191" s="327" t="b">
        <f t="shared" si="40"/>
        <v>1</v>
      </c>
      <c r="X191" s="327" t="b">
        <f t="shared" si="41"/>
        <v>1</v>
      </c>
      <c r="Y191" s="327" t="b">
        <f t="shared" si="42"/>
        <v>1</v>
      </c>
      <c r="Z191" s="327" t="b">
        <f t="shared" si="43"/>
        <v>1</v>
      </c>
      <c r="AA191" s="327" t="b">
        <f t="shared" si="44"/>
        <v>1</v>
      </c>
      <c r="AB191" s="327" t="b">
        <f t="shared" si="45"/>
        <v>1</v>
      </c>
      <c r="AC191" s="327" t="b">
        <f t="shared" si="46"/>
        <v>1</v>
      </c>
      <c r="AD191" s="327" t="b">
        <f t="shared" si="47"/>
        <v>1</v>
      </c>
      <c r="AE191" s="327" t="b">
        <f t="shared" si="48"/>
        <v>1</v>
      </c>
      <c r="AF191" s="327" t="b">
        <f t="shared" si="49"/>
        <v>1</v>
      </c>
      <c r="AG191" s="327" t="b">
        <f t="shared" si="50"/>
        <v>1</v>
      </c>
      <c r="AH191" s="327" t="b">
        <f t="shared" si="51"/>
        <v>1</v>
      </c>
    </row>
    <row r="192" spans="1:34" s="31" customFormat="1" ht="15.75" x14ac:dyDescent="0.25">
      <c r="A192" s="3"/>
      <c r="B192" s="78">
        <v>173</v>
      </c>
      <c r="C192" s="314"/>
      <c r="D192" s="315"/>
      <c r="E192" s="78">
        <v>173</v>
      </c>
      <c r="F192" s="314"/>
      <c r="G192" s="315"/>
      <c r="H192" s="78">
        <v>173</v>
      </c>
      <c r="I192" s="314"/>
      <c r="J192" s="315"/>
      <c r="K192" s="78">
        <v>173</v>
      </c>
      <c r="L192" s="314"/>
      <c r="M192" s="78">
        <v>173</v>
      </c>
      <c r="N192" s="314"/>
      <c r="O192" s="78">
        <v>173</v>
      </c>
      <c r="P192" s="314"/>
      <c r="Q192" s="78"/>
      <c r="R192" s="279"/>
      <c r="T192" s="327" t="b">
        <f t="shared" si="37"/>
        <v>1</v>
      </c>
      <c r="U192" s="327" t="b">
        <f t="shared" si="38"/>
        <v>1</v>
      </c>
      <c r="V192" s="327" t="b">
        <f t="shared" si="39"/>
        <v>1</v>
      </c>
      <c r="W192" s="327" t="b">
        <f t="shared" si="40"/>
        <v>1</v>
      </c>
      <c r="X192" s="327" t="b">
        <f t="shared" si="41"/>
        <v>1</v>
      </c>
      <c r="Y192" s="327" t="b">
        <f t="shared" si="42"/>
        <v>1</v>
      </c>
      <c r="Z192" s="327" t="b">
        <f t="shared" si="43"/>
        <v>1</v>
      </c>
      <c r="AA192" s="327" t="b">
        <f t="shared" si="44"/>
        <v>1</v>
      </c>
      <c r="AB192" s="327" t="b">
        <f t="shared" si="45"/>
        <v>1</v>
      </c>
      <c r="AC192" s="327" t="b">
        <f t="shared" si="46"/>
        <v>1</v>
      </c>
      <c r="AD192" s="327" t="b">
        <f t="shared" si="47"/>
        <v>1</v>
      </c>
      <c r="AE192" s="327" t="b">
        <f t="shared" si="48"/>
        <v>1</v>
      </c>
      <c r="AF192" s="327" t="b">
        <f t="shared" si="49"/>
        <v>1</v>
      </c>
      <c r="AG192" s="327" t="b">
        <f t="shared" si="50"/>
        <v>1</v>
      </c>
      <c r="AH192" s="327" t="b">
        <f t="shared" si="51"/>
        <v>1</v>
      </c>
    </row>
    <row r="193" spans="1:34" s="31" customFormat="1" ht="15.75" x14ac:dyDescent="0.25">
      <c r="A193" s="3"/>
      <c r="B193" s="78">
        <v>174</v>
      </c>
      <c r="C193" s="314"/>
      <c r="D193" s="315"/>
      <c r="E193" s="78">
        <v>174</v>
      </c>
      <c r="F193" s="314"/>
      <c r="G193" s="315"/>
      <c r="H193" s="78">
        <v>174</v>
      </c>
      <c r="I193" s="314"/>
      <c r="J193" s="315"/>
      <c r="K193" s="78">
        <v>174</v>
      </c>
      <c r="L193" s="314"/>
      <c r="M193" s="78">
        <v>174</v>
      </c>
      <c r="N193" s="314"/>
      <c r="O193" s="78">
        <v>174</v>
      </c>
      <c r="P193" s="314"/>
      <c r="Q193" s="78"/>
      <c r="R193" s="279"/>
      <c r="T193" s="327" t="b">
        <f t="shared" si="37"/>
        <v>1</v>
      </c>
      <c r="U193" s="327" t="b">
        <f t="shared" si="38"/>
        <v>1</v>
      </c>
      <c r="V193" s="327" t="b">
        <f t="shared" si="39"/>
        <v>1</v>
      </c>
      <c r="W193" s="327" t="b">
        <f t="shared" si="40"/>
        <v>1</v>
      </c>
      <c r="X193" s="327" t="b">
        <f t="shared" si="41"/>
        <v>1</v>
      </c>
      <c r="Y193" s="327" t="b">
        <f t="shared" si="42"/>
        <v>1</v>
      </c>
      <c r="Z193" s="327" t="b">
        <f t="shared" si="43"/>
        <v>1</v>
      </c>
      <c r="AA193" s="327" t="b">
        <f t="shared" si="44"/>
        <v>1</v>
      </c>
      <c r="AB193" s="327" t="b">
        <f t="shared" si="45"/>
        <v>1</v>
      </c>
      <c r="AC193" s="327" t="b">
        <f t="shared" si="46"/>
        <v>1</v>
      </c>
      <c r="AD193" s="327" t="b">
        <f t="shared" si="47"/>
        <v>1</v>
      </c>
      <c r="AE193" s="327" t="b">
        <f t="shared" si="48"/>
        <v>1</v>
      </c>
      <c r="AF193" s="327" t="b">
        <f t="shared" si="49"/>
        <v>1</v>
      </c>
      <c r="AG193" s="327" t="b">
        <f t="shared" si="50"/>
        <v>1</v>
      </c>
      <c r="AH193" s="327" t="b">
        <f t="shared" si="51"/>
        <v>1</v>
      </c>
    </row>
    <row r="194" spans="1:34" s="31" customFormat="1" ht="15.75" x14ac:dyDescent="0.25">
      <c r="A194" s="3"/>
      <c r="B194" s="78">
        <v>175</v>
      </c>
      <c r="C194" s="314"/>
      <c r="D194" s="315"/>
      <c r="E194" s="78">
        <v>175</v>
      </c>
      <c r="F194" s="314"/>
      <c r="G194" s="315"/>
      <c r="H194" s="78">
        <v>175</v>
      </c>
      <c r="I194" s="314"/>
      <c r="J194" s="315"/>
      <c r="K194" s="78">
        <v>175</v>
      </c>
      <c r="L194" s="314"/>
      <c r="M194" s="78">
        <v>175</v>
      </c>
      <c r="N194" s="314"/>
      <c r="O194" s="78">
        <v>175</v>
      </c>
      <c r="P194" s="314"/>
      <c r="Q194" s="78"/>
      <c r="R194" s="279"/>
      <c r="T194" s="327" t="b">
        <f t="shared" si="37"/>
        <v>1</v>
      </c>
      <c r="U194" s="327" t="b">
        <f t="shared" si="38"/>
        <v>1</v>
      </c>
      <c r="V194" s="327" t="b">
        <f t="shared" si="39"/>
        <v>1</v>
      </c>
      <c r="W194" s="327" t="b">
        <f t="shared" si="40"/>
        <v>1</v>
      </c>
      <c r="X194" s="327" t="b">
        <f t="shared" si="41"/>
        <v>1</v>
      </c>
      <c r="Y194" s="327" t="b">
        <f t="shared" si="42"/>
        <v>1</v>
      </c>
      <c r="Z194" s="327" t="b">
        <f t="shared" si="43"/>
        <v>1</v>
      </c>
      <c r="AA194" s="327" t="b">
        <f t="shared" si="44"/>
        <v>1</v>
      </c>
      <c r="AB194" s="327" t="b">
        <f t="shared" si="45"/>
        <v>1</v>
      </c>
      <c r="AC194" s="327" t="b">
        <f t="shared" si="46"/>
        <v>1</v>
      </c>
      <c r="AD194" s="327" t="b">
        <f t="shared" si="47"/>
        <v>1</v>
      </c>
      <c r="AE194" s="327" t="b">
        <f t="shared" si="48"/>
        <v>1</v>
      </c>
      <c r="AF194" s="327" t="b">
        <f t="shared" si="49"/>
        <v>1</v>
      </c>
      <c r="AG194" s="327" t="b">
        <f t="shared" si="50"/>
        <v>1</v>
      </c>
      <c r="AH194" s="327" t="b">
        <f t="shared" si="51"/>
        <v>1</v>
      </c>
    </row>
    <row r="195" spans="1:34" s="31" customFormat="1" ht="15.75" x14ac:dyDescent="0.25">
      <c r="A195" s="3"/>
      <c r="B195" s="78">
        <v>176</v>
      </c>
      <c r="C195" s="314"/>
      <c r="D195" s="315"/>
      <c r="E195" s="78">
        <v>176</v>
      </c>
      <c r="F195" s="314"/>
      <c r="G195" s="315"/>
      <c r="H195" s="78">
        <v>176</v>
      </c>
      <c r="I195" s="314"/>
      <c r="J195" s="315"/>
      <c r="K195" s="78">
        <v>176</v>
      </c>
      <c r="L195" s="314"/>
      <c r="M195" s="78">
        <v>176</v>
      </c>
      <c r="N195" s="314"/>
      <c r="O195" s="78">
        <v>176</v>
      </c>
      <c r="P195" s="314"/>
      <c r="Q195" s="78"/>
      <c r="R195" s="279"/>
      <c r="T195" s="327" t="b">
        <f t="shared" si="37"/>
        <v>1</v>
      </c>
      <c r="U195" s="327" t="b">
        <f t="shared" si="38"/>
        <v>1</v>
      </c>
      <c r="V195" s="327" t="b">
        <f t="shared" si="39"/>
        <v>1</v>
      </c>
      <c r="W195" s="327" t="b">
        <f t="shared" si="40"/>
        <v>1</v>
      </c>
      <c r="X195" s="327" t="b">
        <f t="shared" si="41"/>
        <v>1</v>
      </c>
      <c r="Y195" s="327" t="b">
        <f t="shared" si="42"/>
        <v>1</v>
      </c>
      <c r="Z195" s="327" t="b">
        <f t="shared" si="43"/>
        <v>1</v>
      </c>
      <c r="AA195" s="327" t="b">
        <f t="shared" si="44"/>
        <v>1</v>
      </c>
      <c r="AB195" s="327" t="b">
        <f t="shared" si="45"/>
        <v>1</v>
      </c>
      <c r="AC195" s="327" t="b">
        <f t="shared" si="46"/>
        <v>1</v>
      </c>
      <c r="AD195" s="327" t="b">
        <f t="shared" si="47"/>
        <v>1</v>
      </c>
      <c r="AE195" s="327" t="b">
        <f t="shared" si="48"/>
        <v>1</v>
      </c>
      <c r="AF195" s="327" t="b">
        <f t="shared" si="49"/>
        <v>1</v>
      </c>
      <c r="AG195" s="327" t="b">
        <f t="shared" si="50"/>
        <v>1</v>
      </c>
      <c r="AH195" s="327" t="b">
        <f t="shared" si="51"/>
        <v>1</v>
      </c>
    </row>
    <row r="196" spans="1:34" s="31" customFormat="1" ht="15.75" x14ac:dyDescent="0.25">
      <c r="A196" s="3"/>
      <c r="B196" s="78">
        <v>177</v>
      </c>
      <c r="C196" s="314"/>
      <c r="D196" s="315"/>
      <c r="E196" s="78">
        <v>177</v>
      </c>
      <c r="F196" s="314"/>
      <c r="G196" s="315"/>
      <c r="H196" s="78">
        <v>177</v>
      </c>
      <c r="I196" s="314"/>
      <c r="J196" s="315"/>
      <c r="K196" s="78">
        <v>177</v>
      </c>
      <c r="L196" s="314"/>
      <c r="M196" s="78">
        <v>177</v>
      </c>
      <c r="N196" s="314"/>
      <c r="O196" s="78">
        <v>177</v>
      </c>
      <c r="P196" s="314"/>
      <c r="Q196" s="78"/>
      <c r="R196" s="279"/>
      <c r="T196" s="327" t="b">
        <f t="shared" si="37"/>
        <v>1</v>
      </c>
      <c r="U196" s="327" t="b">
        <f t="shared" si="38"/>
        <v>1</v>
      </c>
      <c r="V196" s="327" t="b">
        <f t="shared" si="39"/>
        <v>1</v>
      </c>
      <c r="W196" s="327" t="b">
        <f t="shared" si="40"/>
        <v>1</v>
      </c>
      <c r="X196" s="327" t="b">
        <f t="shared" si="41"/>
        <v>1</v>
      </c>
      <c r="Y196" s="327" t="b">
        <f t="shared" si="42"/>
        <v>1</v>
      </c>
      <c r="Z196" s="327" t="b">
        <f t="shared" si="43"/>
        <v>1</v>
      </c>
      <c r="AA196" s="327" t="b">
        <f t="shared" si="44"/>
        <v>1</v>
      </c>
      <c r="AB196" s="327" t="b">
        <f t="shared" si="45"/>
        <v>1</v>
      </c>
      <c r="AC196" s="327" t="b">
        <f t="shared" si="46"/>
        <v>1</v>
      </c>
      <c r="AD196" s="327" t="b">
        <f t="shared" si="47"/>
        <v>1</v>
      </c>
      <c r="AE196" s="327" t="b">
        <f t="shared" si="48"/>
        <v>1</v>
      </c>
      <c r="AF196" s="327" t="b">
        <f t="shared" si="49"/>
        <v>1</v>
      </c>
      <c r="AG196" s="327" t="b">
        <f t="shared" si="50"/>
        <v>1</v>
      </c>
      <c r="AH196" s="327" t="b">
        <f t="shared" si="51"/>
        <v>1</v>
      </c>
    </row>
    <row r="197" spans="1:34" s="31" customFormat="1" ht="15.75" x14ac:dyDescent="0.25">
      <c r="A197" s="3"/>
      <c r="B197" s="78">
        <v>178</v>
      </c>
      <c r="C197" s="314"/>
      <c r="D197" s="315"/>
      <c r="E197" s="78">
        <v>178</v>
      </c>
      <c r="F197" s="314"/>
      <c r="G197" s="315"/>
      <c r="H197" s="78">
        <v>178</v>
      </c>
      <c r="I197" s="314"/>
      <c r="J197" s="315"/>
      <c r="K197" s="78">
        <v>178</v>
      </c>
      <c r="L197" s="314"/>
      <c r="M197" s="78">
        <v>178</v>
      </c>
      <c r="N197" s="314"/>
      <c r="O197" s="78">
        <v>178</v>
      </c>
      <c r="P197" s="314"/>
      <c r="Q197" s="78"/>
      <c r="R197" s="279"/>
      <c r="T197" s="327" t="b">
        <f t="shared" si="37"/>
        <v>1</v>
      </c>
      <c r="U197" s="327" t="b">
        <f t="shared" si="38"/>
        <v>1</v>
      </c>
      <c r="V197" s="327" t="b">
        <f t="shared" si="39"/>
        <v>1</v>
      </c>
      <c r="W197" s="327" t="b">
        <f t="shared" si="40"/>
        <v>1</v>
      </c>
      <c r="X197" s="327" t="b">
        <f t="shared" si="41"/>
        <v>1</v>
      </c>
      <c r="Y197" s="327" t="b">
        <f t="shared" si="42"/>
        <v>1</v>
      </c>
      <c r="Z197" s="327" t="b">
        <f t="shared" si="43"/>
        <v>1</v>
      </c>
      <c r="AA197" s="327" t="b">
        <f t="shared" si="44"/>
        <v>1</v>
      </c>
      <c r="AB197" s="327" t="b">
        <f t="shared" si="45"/>
        <v>1</v>
      </c>
      <c r="AC197" s="327" t="b">
        <f t="shared" si="46"/>
        <v>1</v>
      </c>
      <c r="AD197" s="327" t="b">
        <f t="shared" si="47"/>
        <v>1</v>
      </c>
      <c r="AE197" s="327" t="b">
        <f t="shared" si="48"/>
        <v>1</v>
      </c>
      <c r="AF197" s="327" t="b">
        <f t="shared" si="49"/>
        <v>1</v>
      </c>
      <c r="AG197" s="327" t="b">
        <f t="shared" si="50"/>
        <v>1</v>
      </c>
      <c r="AH197" s="327" t="b">
        <f t="shared" si="51"/>
        <v>1</v>
      </c>
    </row>
    <row r="198" spans="1:34" s="31" customFormat="1" ht="15.75" x14ac:dyDescent="0.25">
      <c r="A198" s="3"/>
      <c r="B198" s="78">
        <v>179</v>
      </c>
      <c r="C198" s="314"/>
      <c r="D198" s="315"/>
      <c r="E198" s="78">
        <v>179</v>
      </c>
      <c r="F198" s="314"/>
      <c r="G198" s="315"/>
      <c r="H198" s="78">
        <v>179</v>
      </c>
      <c r="I198" s="314"/>
      <c r="J198" s="315"/>
      <c r="K198" s="78">
        <v>179</v>
      </c>
      <c r="L198" s="314"/>
      <c r="M198" s="78">
        <v>179</v>
      </c>
      <c r="N198" s="314"/>
      <c r="O198" s="78">
        <v>179</v>
      </c>
      <c r="P198" s="314"/>
      <c r="Q198" s="78"/>
      <c r="R198" s="279"/>
      <c r="T198" s="327" t="b">
        <f t="shared" si="37"/>
        <v>1</v>
      </c>
      <c r="U198" s="327" t="b">
        <f t="shared" si="38"/>
        <v>1</v>
      </c>
      <c r="V198" s="327" t="b">
        <f t="shared" si="39"/>
        <v>1</v>
      </c>
      <c r="W198" s="327" t="b">
        <f t="shared" si="40"/>
        <v>1</v>
      </c>
      <c r="X198" s="327" t="b">
        <f t="shared" si="41"/>
        <v>1</v>
      </c>
      <c r="Y198" s="327" t="b">
        <f t="shared" si="42"/>
        <v>1</v>
      </c>
      <c r="Z198" s="327" t="b">
        <f t="shared" si="43"/>
        <v>1</v>
      </c>
      <c r="AA198" s="327" t="b">
        <f t="shared" si="44"/>
        <v>1</v>
      </c>
      <c r="AB198" s="327" t="b">
        <f t="shared" si="45"/>
        <v>1</v>
      </c>
      <c r="AC198" s="327" t="b">
        <f t="shared" si="46"/>
        <v>1</v>
      </c>
      <c r="AD198" s="327" t="b">
        <f t="shared" si="47"/>
        <v>1</v>
      </c>
      <c r="AE198" s="327" t="b">
        <f t="shared" si="48"/>
        <v>1</v>
      </c>
      <c r="AF198" s="327" t="b">
        <f t="shared" si="49"/>
        <v>1</v>
      </c>
      <c r="AG198" s="327" t="b">
        <f t="shared" si="50"/>
        <v>1</v>
      </c>
      <c r="AH198" s="327" t="b">
        <f t="shared" si="51"/>
        <v>1</v>
      </c>
    </row>
    <row r="199" spans="1:34" s="31" customFormat="1" ht="15.75" x14ac:dyDescent="0.25">
      <c r="A199" s="3"/>
      <c r="B199" s="78">
        <v>180</v>
      </c>
      <c r="C199" s="314"/>
      <c r="D199" s="315"/>
      <c r="E199" s="78">
        <v>180</v>
      </c>
      <c r="F199" s="314"/>
      <c r="G199" s="315"/>
      <c r="H199" s="78">
        <v>180</v>
      </c>
      <c r="I199" s="314"/>
      <c r="J199" s="315"/>
      <c r="K199" s="78">
        <v>180</v>
      </c>
      <c r="L199" s="314"/>
      <c r="M199" s="78">
        <v>180</v>
      </c>
      <c r="N199" s="314"/>
      <c r="O199" s="78">
        <v>180</v>
      </c>
      <c r="P199" s="314"/>
      <c r="Q199" s="78"/>
      <c r="R199" s="279"/>
      <c r="T199" s="327" t="b">
        <f t="shared" si="37"/>
        <v>1</v>
      </c>
      <c r="U199" s="327" t="b">
        <f t="shared" si="38"/>
        <v>1</v>
      </c>
      <c r="V199" s="327" t="b">
        <f t="shared" si="39"/>
        <v>1</v>
      </c>
      <c r="W199" s="327" t="b">
        <f t="shared" si="40"/>
        <v>1</v>
      </c>
      <c r="X199" s="327" t="b">
        <f t="shared" si="41"/>
        <v>1</v>
      </c>
      <c r="Y199" s="327" t="b">
        <f t="shared" si="42"/>
        <v>1</v>
      </c>
      <c r="Z199" s="327" t="b">
        <f t="shared" si="43"/>
        <v>1</v>
      </c>
      <c r="AA199" s="327" t="b">
        <f t="shared" si="44"/>
        <v>1</v>
      </c>
      <c r="AB199" s="327" t="b">
        <f t="shared" si="45"/>
        <v>1</v>
      </c>
      <c r="AC199" s="327" t="b">
        <f t="shared" si="46"/>
        <v>1</v>
      </c>
      <c r="AD199" s="327" t="b">
        <f t="shared" si="47"/>
        <v>1</v>
      </c>
      <c r="AE199" s="327" t="b">
        <f t="shared" si="48"/>
        <v>1</v>
      </c>
      <c r="AF199" s="327" t="b">
        <f t="shared" si="49"/>
        <v>1</v>
      </c>
      <c r="AG199" s="327" t="b">
        <f t="shared" si="50"/>
        <v>1</v>
      </c>
      <c r="AH199" s="327" t="b">
        <f t="shared" si="51"/>
        <v>1</v>
      </c>
    </row>
    <row r="200" spans="1:34" s="31" customFormat="1" ht="15.75" x14ac:dyDescent="0.25">
      <c r="A200" s="3"/>
      <c r="B200" s="78">
        <v>181</v>
      </c>
      <c r="C200" s="314"/>
      <c r="D200" s="315"/>
      <c r="E200" s="78">
        <v>181</v>
      </c>
      <c r="F200" s="314"/>
      <c r="G200" s="315"/>
      <c r="H200" s="78">
        <v>181</v>
      </c>
      <c r="I200" s="314"/>
      <c r="J200" s="315"/>
      <c r="K200" s="78">
        <v>181</v>
      </c>
      <c r="L200" s="314"/>
      <c r="M200" s="78">
        <v>181</v>
      </c>
      <c r="N200" s="314"/>
      <c r="O200" s="78">
        <v>181</v>
      </c>
      <c r="P200" s="314"/>
      <c r="Q200" s="78"/>
      <c r="R200" s="279"/>
      <c r="T200" s="327" t="b">
        <f t="shared" si="37"/>
        <v>1</v>
      </c>
      <c r="U200" s="327" t="b">
        <f t="shared" si="38"/>
        <v>1</v>
      </c>
      <c r="V200" s="327" t="b">
        <f t="shared" si="39"/>
        <v>1</v>
      </c>
      <c r="W200" s="327" t="b">
        <f t="shared" si="40"/>
        <v>1</v>
      </c>
      <c r="X200" s="327" t="b">
        <f t="shared" si="41"/>
        <v>1</v>
      </c>
      <c r="Y200" s="327" t="b">
        <f t="shared" si="42"/>
        <v>1</v>
      </c>
      <c r="Z200" s="327" t="b">
        <f t="shared" si="43"/>
        <v>1</v>
      </c>
      <c r="AA200" s="327" t="b">
        <f t="shared" si="44"/>
        <v>1</v>
      </c>
      <c r="AB200" s="327" t="b">
        <f t="shared" si="45"/>
        <v>1</v>
      </c>
      <c r="AC200" s="327" t="b">
        <f t="shared" si="46"/>
        <v>1</v>
      </c>
      <c r="AD200" s="327" t="b">
        <f t="shared" si="47"/>
        <v>1</v>
      </c>
      <c r="AE200" s="327" t="b">
        <f t="shared" si="48"/>
        <v>1</v>
      </c>
      <c r="AF200" s="327" t="b">
        <f t="shared" si="49"/>
        <v>1</v>
      </c>
      <c r="AG200" s="327" t="b">
        <f t="shared" si="50"/>
        <v>1</v>
      </c>
      <c r="AH200" s="327" t="b">
        <f t="shared" si="51"/>
        <v>1</v>
      </c>
    </row>
    <row r="201" spans="1:34" s="31" customFormat="1" ht="15.75" x14ac:dyDescent="0.25">
      <c r="A201" s="3"/>
      <c r="B201" s="78">
        <v>182</v>
      </c>
      <c r="C201" s="314"/>
      <c r="D201" s="315"/>
      <c r="E201" s="78">
        <v>182</v>
      </c>
      <c r="F201" s="314"/>
      <c r="G201" s="315"/>
      <c r="H201" s="78">
        <v>182</v>
      </c>
      <c r="I201" s="314"/>
      <c r="J201" s="315"/>
      <c r="K201" s="78">
        <v>182</v>
      </c>
      <c r="L201" s="314"/>
      <c r="M201" s="78">
        <v>182</v>
      </c>
      <c r="N201" s="314"/>
      <c r="O201" s="78">
        <v>182</v>
      </c>
      <c r="P201" s="314"/>
      <c r="Q201" s="78"/>
      <c r="R201" s="279"/>
      <c r="T201" s="327" t="b">
        <f t="shared" si="37"/>
        <v>1</v>
      </c>
      <c r="U201" s="327" t="b">
        <f t="shared" si="38"/>
        <v>1</v>
      </c>
      <c r="V201" s="327" t="b">
        <f t="shared" si="39"/>
        <v>1</v>
      </c>
      <c r="W201" s="327" t="b">
        <f t="shared" si="40"/>
        <v>1</v>
      </c>
      <c r="X201" s="327" t="b">
        <f t="shared" si="41"/>
        <v>1</v>
      </c>
      <c r="Y201" s="327" t="b">
        <f t="shared" si="42"/>
        <v>1</v>
      </c>
      <c r="Z201" s="327" t="b">
        <f t="shared" si="43"/>
        <v>1</v>
      </c>
      <c r="AA201" s="327" t="b">
        <f t="shared" si="44"/>
        <v>1</v>
      </c>
      <c r="AB201" s="327" t="b">
        <f t="shared" si="45"/>
        <v>1</v>
      </c>
      <c r="AC201" s="327" t="b">
        <f t="shared" si="46"/>
        <v>1</v>
      </c>
      <c r="AD201" s="327" t="b">
        <f t="shared" si="47"/>
        <v>1</v>
      </c>
      <c r="AE201" s="327" t="b">
        <f t="shared" si="48"/>
        <v>1</v>
      </c>
      <c r="AF201" s="327" t="b">
        <f t="shared" si="49"/>
        <v>1</v>
      </c>
      <c r="AG201" s="327" t="b">
        <f t="shared" si="50"/>
        <v>1</v>
      </c>
      <c r="AH201" s="327" t="b">
        <f t="shared" si="51"/>
        <v>1</v>
      </c>
    </row>
    <row r="202" spans="1:34" s="31" customFormat="1" ht="15.75" x14ac:dyDescent="0.25">
      <c r="A202" s="3"/>
      <c r="B202" s="78">
        <v>183</v>
      </c>
      <c r="C202" s="314"/>
      <c r="D202" s="315"/>
      <c r="E202" s="78">
        <v>183</v>
      </c>
      <c r="F202" s="314"/>
      <c r="G202" s="315"/>
      <c r="H202" s="78">
        <v>183</v>
      </c>
      <c r="I202" s="314"/>
      <c r="J202" s="315"/>
      <c r="K202" s="78">
        <v>183</v>
      </c>
      <c r="L202" s="314"/>
      <c r="M202" s="78">
        <v>183</v>
      </c>
      <c r="N202" s="314"/>
      <c r="O202" s="78">
        <v>183</v>
      </c>
      <c r="P202" s="314"/>
      <c r="Q202" s="78"/>
      <c r="R202" s="279"/>
      <c r="T202" s="327" t="b">
        <f t="shared" si="37"/>
        <v>1</v>
      </c>
      <c r="U202" s="327" t="b">
        <f t="shared" si="38"/>
        <v>1</v>
      </c>
      <c r="V202" s="327" t="b">
        <f t="shared" si="39"/>
        <v>1</v>
      </c>
      <c r="W202" s="327" t="b">
        <f t="shared" si="40"/>
        <v>1</v>
      </c>
      <c r="X202" s="327" t="b">
        <f t="shared" si="41"/>
        <v>1</v>
      </c>
      <c r="Y202" s="327" t="b">
        <f t="shared" si="42"/>
        <v>1</v>
      </c>
      <c r="Z202" s="327" t="b">
        <f t="shared" si="43"/>
        <v>1</v>
      </c>
      <c r="AA202" s="327" t="b">
        <f t="shared" si="44"/>
        <v>1</v>
      </c>
      <c r="AB202" s="327" t="b">
        <f t="shared" si="45"/>
        <v>1</v>
      </c>
      <c r="AC202" s="327" t="b">
        <f t="shared" si="46"/>
        <v>1</v>
      </c>
      <c r="AD202" s="327" t="b">
        <f t="shared" si="47"/>
        <v>1</v>
      </c>
      <c r="AE202" s="327" t="b">
        <f t="shared" si="48"/>
        <v>1</v>
      </c>
      <c r="AF202" s="327" t="b">
        <f t="shared" si="49"/>
        <v>1</v>
      </c>
      <c r="AG202" s="327" t="b">
        <f t="shared" si="50"/>
        <v>1</v>
      </c>
      <c r="AH202" s="327" t="b">
        <f t="shared" si="51"/>
        <v>1</v>
      </c>
    </row>
    <row r="203" spans="1:34" s="31" customFormat="1" ht="15.75" x14ac:dyDescent="0.25">
      <c r="A203" s="3"/>
      <c r="B203" s="78">
        <v>184</v>
      </c>
      <c r="C203" s="314"/>
      <c r="D203" s="315"/>
      <c r="E203" s="78">
        <v>184</v>
      </c>
      <c r="F203" s="314"/>
      <c r="G203" s="315"/>
      <c r="H203" s="78">
        <v>184</v>
      </c>
      <c r="I203" s="314"/>
      <c r="J203" s="315"/>
      <c r="K203" s="78">
        <v>184</v>
      </c>
      <c r="L203" s="314"/>
      <c r="M203" s="78">
        <v>184</v>
      </c>
      <c r="N203" s="314"/>
      <c r="O203" s="78">
        <v>184</v>
      </c>
      <c r="P203" s="314"/>
      <c r="Q203" s="78"/>
      <c r="R203" s="279"/>
      <c r="T203" s="327" t="b">
        <f t="shared" si="37"/>
        <v>1</v>
      </c>
      <c r="U203" s="327" t="b">
        <f t="shared" si="38"/>
        <v>1</v>
      </c>
      <c r="V203" s="327" t="b">
        <f t="shared" si="39"/>
        <v>1</v>
      </c>
      <c r="W203" s="327" t="b">
        <f t="shared" si="40"/>
        <v>1</v>
      </c>
      <c r="X203" s="327" t="b">
        <f t="shared" si="41"/>
        <v>1</v>
      </c>
      <c r="Y203" s="327" t="b">
        <f t="shared" si="42"/>
        <v>1</v>
      </c>
      <c r="Z203" s="327" t="b">
        <f t="shared" si="43"/>
        <v>1</v>
      </c>
      <c r="AA203" s="327" t="b">
        <f t="shared" si="44"/>
        <v>1</v>
      </c>
      <c r="AB203" s="327" t="b">
        <f t="shared" si="45"/>
        <v>1</v>
      </c>
      <c r="AC203" s="327" t="b">
        <f t="shared" si="46"/>
        <v>1</v>
      </c>
      <c r="AD203" s="327" t="b">
        <f t="shared" si="47"/>
        <v>1</v>
      </c>
      <c r="AE203" s="327" t="b">
        <f t="shared" si="48"/>
        <v>1</v>
      </c>
      <c r="AF203" s="327" t="b">
        <f t="shared" si="49"/>
        <v>1</v>
      </c>
      <c r="AG203" s="327" t="b">
        <f t="shared" si="50"/>
        <v>1</v>
      </c>
      <c r="AH203" s="327" t="b">
        <f t="shared" si="51"/>
        <v>1</v>
      </c>
    </row>
    <row r="204" spans="1:34" s="31" customFormat="1" ht="15.75" x14ac:dyDescent="0.25">
      <c r="A204" s="3"/>
      <c r="B204" s="78">
        <v>185</v>
      </c>
      <c r="C204" s="314"/>
      <c r="D204" s="315"/>
      <c r="E204" s="78">
        <v>185</v>
      </c>
      <c r="F204" s="314"/>
      <c r="G204" s="315"/>
      <c r="H204" s="78">
        <v>185</v>
      </c>
      <c r="I204" s="314"/>
      <c r="J204" s="315"/>
      <c r="K204" s="78">
        <v>185</v>
      </c>
      <c r="L204" s="314"/>
      <c r="M204" s="78">
        <v>185</v>
      </c>
      <c r="N204" s="314"/>
      <c r="O204" s="78">
        <v>185</v>
      </c>
      <c r="P204" s="314"/>
      <c r="Q204" s="78"/>
      <c r="R204" s="279"/>
      <c r="T204" s="327" t="b">
        <f t="shared" si="37"/>
        <v>1</v>
      </c>
      <c r="U204" s="327" t="b">
        <f t="shared" si="38"/>
        <v>1</v>
      </c>
      <c r="V204" s="327" t="b">
        <f t="shared" si="39"/>
        <v>1</v>
      </c>
      <c r="W204" s="327" t="b">
        <f t="shared" si="40"/>
        <v>1</v>
      </c>
      <c r="X204" s="327" t="b">
        <f t="shared" si="41"/>
        <v>1</v>
      </c>
      <c r="Y204" s="327" t="b">
        <f t="shared" si="42"/>
        <v>1</v>
      </c>
      <c r="Z204" s="327" t="b">
        <f t="shared" si="43"/>
        <v>1</v>
      </c>
      <c r="AA204" s="327" t="b">
        <f t="shared" si="44"/>
        <v>1</v>
      </c>
      <c r="AB204" s="327" t="b">
        <f t="shared" si="45"/>
        <v>1</v>
      </c>
      <c r="AC204" s="327" t="b">
        <f t="shared" si="46"/>
        <v>1</v>
      </c>
      <c r="AD204" s="327" t="b">
        <f t="shared" si="47"/>
        <v>1</v>
      </c>
      <c r="AE204" s="327" t="b">
        <f t="shared" si="48"/>
        <v>1</v>
      </c>
      <c r="AF204" s="327" t="b">
        <f t="shared" si="49"/>
        <v>1</v>
      </c>
      <c r="AG204" s="327" t="b">
        <f t="shared" si="50"/>
        <v>1</v>
      </c>
      <c r="AH204" s="327" t="b">
        <f t="shared" si="51"/>
        <v>1</v>
      </c>
    </row>
    <row r="205" spans="1:34" s="31" customFormat="1" ht="15.75" x14ac:dyDescent="0.25">
      <c r="A205" s="3"/>
      <c r="B205" s="78">
        <v>186</v>
      </c>
      <c r="C205" s="314"/>
      <c r="D205" s="315"/>
      <c r="E205" s="78">
        <v>186</v>
      </c>
      <c r="F205" s="314"/>
      <c r="G205" s="315"/>
      <c r="H205" s="78">
        <v>186</v>
      </c>
      <c r="I205" s="314"/>
      <c r="J205" s="315"/>
      <c r="K205" s="78">
        <v>186</v>
      </c>
      <c r="L205" s="314"/>
      <c r="M205" s="78">
        <v>186</v>
      </c>
      <c r="N205" s="314"/>
      <c r="O205" s="78">
        <v>186</v>
      </c>
      <c r="P205" s="314"/>
      <c r="Q205" s="78"/>
      <c r="R205" s="279"/>
      <c r="T205" s="327" t="b">
        <f t="shared" si="37"/>
        <v>1</v>
      </c>
      <c r="U205" s="327" t="b">
        <f t="shared" si="38"/>
        <v>1</v>
      </c>
      <c r="V205" s="327" t="b">
        <f t="shared" si="39"/>
        <v>1</v>
      </c>
      <c r="W205" s="327" t="b">
        <f t="shared" si="40"/>
        <v>1</v>
      </c>
      <c r="X205" s="327" t="b">
        <f t="shared" si="41"/>
        <v>1</v>
      </c>
      <c r="Y205" s="327" t="b">
        <f t="shared" si="42"/>
        <v>1</v>
      </c>
      <c r="Z205" s="327" t="b">
        <f t="shared" si="43"/>
        <v>1</v>
      </c>
      <c r="AA205" s="327" t="b">
        <f t="shared" si="44"/>
        <v>1</v>
      </c>
      <c r="AB205" s="327" t="b">
        <f t="shared" si="45"/>
        <v>1</v>
      </c>
      <c r="AC205" s="327" t="b">
        <f t="shared" si="46"/>
        <v>1</v>
      </c>
      <c r="AD205" s="327" t="b">
        <f t="shared" si="47"/>
        <v>1</v>
      </c>
      <c r="AE205" s="327" t="b">
        <f t="shared" si="48"/>
        <v>1</v>
      </c>
      <c r="AF205" s="327" t="b">
        <f t="shared" si="49"/>
        <v>1</v>
      </c>
      <c r="AG205" s="327" t="b">
        <f t="shared" si="50"/>
        <v>1</v>
      </c>
      <c r="AH205" s="327" t="b">
        <f t="shared" si="51"/>
        <v>1</v>
      </c>
    </row>
    <row r="206" spans="1:34" s="31" customFormat="1" ht="15.75" x14ac:dyDescent="0.25">
      <c r="A206" s="3"/>
      <c r="B206" s="78">
        <v>187</v>
      </c>
      <c r="C206" s="314"/>
      <c r="D206" s="315"/>
      <c r="E206" s="78">
        <v>187</v>
      </c>
      <c r="F206" s="314"/>
      <c r="G206" s="315"/>
      <c r="H206" s="78">
        <v>187</v>
      </c>
      <c r="I206" s="314"/>
      <c r="J206" s="315"/>
      <c r="K206" s="78">
        <v>187</v>
      </c>
      <c r="L206" s="314"/>
      <c r="M206" s="78">
        <v>187</v>
      </c>
      <c r="N206" s="314"/>
      <c r="O206" s="78">
        <v>187</v>
      </c>
      <c r="P206" s="314"/>
      <c r="Q206" s="78"/>
      <c r="R206" s="279"/>
      <c r="T206" s="327" t="b">
        <f t="shared" si="37"/>
        <v>1</v>
      </c>
      <c r="U206" s="327" t="b">
        <f t="shared" si="38"/>
        <v>1</v>
      </c>
      <c r="V206" s="327" t="b">
        <f t="shared" si="39"/>
        <v>1</v>
      </c>
      <c r="W206" s="327" t="b">
        <f t="shared" si="40"/>
        <v>1</v>
      </c>
      <c r="X206" s="327" t="b">
        <f t="shared" si="41"/>
        <v>1</v>
      </c>
      <c r="Y206" s="327" t="b">
        <f t="shared" si="42"/>
        <v>1</v>
      </c>
      <c r="Z206" s="327" t="b">
        <f t="shared" si="43"/>
        <v>1</v>
      </c>
      <c r="AA206" s="327" t="b">
        <f t="shared" si="44"/>
        <v>1</v>
      </c>
      <c r="AB206" s="327" t="b">
        <f t="shared" si="45"/>
        <v>1</v>
      </c>
      <c r="AC206" s="327" t="b">
        <f t="shared" si="46"/>
        <v>1</v>
      </c>
      <c r="AD206" s="327" t="b">
        <f t="shared" si="47"/>
        <v>1</v>
      </c>
      <c r="AE206" s="327" t="b">
        <f t="shared" si="48"/>
        <v>1</v>
      </c>
      <c r="AF206" s="327" t="b">
        <f t="shared" si="49"/>
        <v>1</v>
      </c>
      <c r="AG206" s="327" t="b">
        <f t="shared" si="50"/>
        <v>1</v>
      </c>
      <c r="AH206" s="327" t="b">
        <f t="shared" si="51"/>
        <v>1</v>
      </c>
    </row>
    <row r="207" spans="1:34" s="31" customFormat="1" ht="15.75" x14ac:dyDescent="0.25">
      <c r="A207" s="3"/>
      <c r="B207" s="78">
        <v>188</v>
      </c>
      <c r="C207" s="314"/>
      <c r="D207" s="315"/>
      <c r="E207" s="78">
        <v>188</v>
      </c>
      <c r="F207" s="314"/>
      <c r="G207" s="315"/>
      <c r="H207" s="78">
        <v>188</v>
      </c>
      <c r="I207" s="314"/>
      <c r="J207" s="315"/>
      <c r="K207" s="78">
        <v>188</v>
      </c>
      <c r="L207" s="314"/>
      <c r="M207" s="78">
        <v>188</v>
      </c>
      <c r="N207" s="314"/>
      <c r="O207" s="78">
        <v>188</v>
      </c>
      <c r="P207" s="314"/>
      <c r="Q207" s="78"/>
      <c r="R207" s="279"/>
      <c r="T207" s="327" t="b">
        <f t="shared" si="37"/>
        <v>1</v>
      </c>
      <c r="U207" s="327" t="b">
        <f t="shared" si="38"/>
        <v>1</v>
      </c>
      <c r="V207" s="327" t="b">
        <f t="shared" si="39"/>
        <v>1</v>
      </c>
      <c r="W207" s="327" t="b">
        <f t="shared" si="40"/>
        <v>1</v>
      </c>
      <c r="X207" s="327" t="b">
        <f t="shared" si="41"/>
        <v>1</v>
      </c>
      <c r="Y207" s="327" t="b">
        <f t="shared" si="42"/>
        <v>1</v>
      </c>
      <c r="Z207" s="327" t="b">
        <f t="shared" si="43"/>
        <v>1</v>
      </c>
      <c r="AA207" s="327" t="b">
        <f t="shared" si="44"/>
        <v>1</v>
      </c>
      <c r="AB207" s="327" t="b">
        <f t="shared" si="45"/>
        <v>1</v>
      </c>
      <c r="AC207" s="327" t="b">
        <f t="shared" si="46"/>
        <v>1</v>
      </c>
      <c r="AD207" s="327" t="b">
        <f t="shared" si="47"/>
        <v>1</v>
      </c>
      <c r="AE207" s="327" t="b">
        <f t="shared" si="48"/>
        <v>1</v>
      </c>
      <c r="AF207" s="327" t="b">
        <f t="shared" si="49"/>
        <v>1</v>
      </c>
      <c r="AG207" s="327" t="b">
        <f t="shared" si="50"/>
        <v>1</v>
      </c>
      <c r="AH207" s="327" t="b">
        <f t="shared" si="51"/>
        <v>1</v>
      </c>
    </row>
    <row r="208" spans="1:34" s="31" customFormat="1" ht="15.75" x14ac:dyDescent="0.25">
      <c r="A208" s="3"/>
      <c r="B208" s="78">
        <v>189</v>
      </c>
      <c r="C208" s="314"/>
      <c r="D208" s="315"/>
      <c r="E208" s="78">
        <v>189</v>
      </c>
      <c r="F208" s="314"/>
      <c r="G208" s="315"/>
      <c r="H208" s="78">
        <v>189</v>
      </c>
      <c r="I208" s="314"/>
      <c r="J208" s="315"/>
      <c r="K208" s="78">
        <v>189</v>
      </c>
      <c r="L208" s="314"/>
      <c r="M208" s="78">
        <v>189</v>
      </c>
      <c r="N208" s="314"/>
      <c r="O208" s="78">
        <v>189</v>
      </c>
      <c r="P208" s="314"/>
      <c r="Q208" s="78"/>
      <c r="R208" s="279"/>
      <c r="T208" s="327" t="b">
        <f t="shared" si="37"/>
        <v>1</v>
      </c>
      <c r="U208" s="327" t="b">
        <f t="shared" si="38"/>
        <v>1</v>
      </c>
      <c r="V208" s="327" t="b">
        <f t="shared" si="39"/>
        <v>1</v>
      </c>
      <c r="W208" s="327" t="b">
        <f t="shared" si="40"/>
        <v>1</v>
      </c>
      <c r="X208" s="327" t="b">
        <f t="shared" si="41"/>
        <v>1</v>
      </c>
      <c r="Y208" s="327" t="b">
        <f t="shared" si="42"/>
        <v>1</v>
      </c>
      <c r="Z208" s="327" t="b">
        <f t="shared" si="43"/>
        <v>1</v>
      </c>
      <c r="AA208" s="327" t="b">
        <f t="shared" si="44"/>
        <v>1</v>
      </c>
      <c r="AB208" s="327" t="b">
        <f t="shared" si="45"/>
        <v>1</v>
      </c>
      <c r="AC208" s="327" t="b">
        <f t="shared" si="46"/>
        <v>1</v>
      </c>
      <c r="AD208" s="327" t="b">
        <f t="shared" si="47"/>
        <v>1</v>
      </c>
      <c r="AE208" s="327" t="b">
        <f t="shared" si="48"/>
        <v>1</v>
      </c>
      <c r="AF208" s="327" t="b">
        <f t="shared" si="49"/>
        <v>1</v>
      </c>
      <c r="AG208" s="327" t="b">
        <f t="shared" si="50"/>
        <v>1</v>
      </c>
      <c r="AH208" s="327" t="b">
        <f t="shared" si="51"/>
        <v>1</v>
      </c>
    </row>
    <row r="209" spans="1:34" s="31" customFormat="1" ht="15.75" x14ac:dyDescent="0.25">
      <c r="A209" s="3"/>
      <c r="B209" s="78">
        <v>190</v>
      </c>
      <c r="C209" s="314"/>
      <c r="D209" s="315"/>
      <c r="E209" s="78">
        <v>190</v>
      </c>
      <c r="F209" s="314"/>
      <c r="G209" s="315"/>
      <c r="H209" s="78">
        <v>190</v>
      </c>
      <c r="I209" s="314"/>
      <c r="J209" s="315"/>
      <c r="K209" s="78">
        <v>190</v>
      </c>
      <c r="L209" s="314"/>
      <c r="M209" s="78">
        <v>190</v>
      </c>
      <c r="N209" s="314"/>
      <c r="O209" s="78">
        <v>190</v>
      </c>
      <c r="P209" s="314"/>
      <c r="Q209" s="78"/>
      <c r="R209" s="279"/>
      <c r="T209" s="327" t="b">
        <f t="shared" si="37"/>
        <v>1</v>
      </c>
      <c r="U209" s="327" t="b">
        <f t="shared" si="38"/>
        <v>1</v>
      </c>
      <c r="V209" s="327" t="b">
        <f t="shared" si="39"/>
        <v>1</v>
      </c>
      <c r="W209" s="327" t="b">
        <f t="shared" si="40"/>
        <v>1</v>
      </c>
      <c r="X209" s="327" t="b">
        <f t="shared" si="41"/>
        <v>1</v>
      </c>
      <c r="Y209" s="327" t="b">
        <f t="shared" si="42"/>
        <v>1</v>
      </c>
      <c r="Z209" s="327" t="b">
        <f t="shared" si="43"/>
        <v>1</v>
      </c>
      <c r="AA209" s="327" t="b">
        <f t="shared" si="44"/>
        <v>1</v>
      </c>
      <c r="AB209" s="327" t="b">
        <f t="shared" si="45"/>
        <v>1</v>
      </c>
      <c r="AC209" s="327" t="b">
        <f t="shared" si="46"/>
        <v>1</v>
      </c>
      <c r="AD209" s="327" t="b">
        <f t="shared" si="47"/>
        <v>1</v>
      </c>
      <c r="AE209" s="327" t="b">
        <f t="shared" si="48"/>
        <v>1</v>
      </c>
      <c r="AF209" s="327" t="b">
        <f t="shared" si="49"/>
        <v>1</v>
      </c>
      <c r="AG209" s="327" t="b">
        <f t="shared" si="50"/>
        <v>1</v>
      </c>
      <c r="AH209" s="327" t="b">
        <f t="shared" si="51"/>
        <v>1</v>
      </c>
    </row>
    <row r="210" spans="1:34" s="31" customFormat="1" ht="15.75" x14ac:dyDescent="0.25">
      <c r="A210" s="3"/>
      <c r="B210" s="78">
        <v>191</v>
      </c>
      <c r="C210" s="314"/>
      <c r="D210" s="315"/>
      <c r="E210" s="78">
        <v>191</v>
      </c>
      <c r="F210" s="314"/>
      <c r="G210" s="315"/>
      <c r="H210" s="78">
        <v>191</v>
      </c>
      <c r="I210" s="314"/>
      <c r="J210" s="315"/>
      <c r="K210" s="78">
        <v>191</v>
      </c>
      <c r="L210" s="314"/>
      <c r="M210" s="78">
        <v>191</v>
      </c>
      <c r="N210" s="314"/>
      <c r="O210" s="78">
        <v>191</v>
      </c>
      <c r="P210" s="314"/>
      <c r="Q210" s="78"/>
      <c r="R210" s="279"/>
      <c r="T210" s="327" t="b">
        <f t="shared" si="37"/>
        <v>1</v>
      </c>
      <c r="U210" s="327" t="b">
        <f t="shared" si="38"/>
        <v>1</v>
      </c>
      <c r="V210" s="327" t="b">
        <f t="shared" si="39"/>
        <v>1</v>
      </c>
      <c r="W210" s="327" t="b">
        <f t="shared" si="40"/>
        <v>1</v>
      </c>
      <c r="X210" s="327" t="b">
        <f t="shared" si="41"/>
        <v>1</v>
      </c>
      <c r="Y210" s="327" t="b">
        <f t="shared" si="42"/>
        <v>1</v>
      </c>
      <c r="Z210" s="327" t="b">
        <f t="shared" si="43"/>
        <v>1</v>
      </c>
      <c r="AA210" s="327" t="b">
        <f t="shared" si="44"/>
        <v>1</v>
      </c>
      <c r="AB210" s="327" t="b">
        <f t="shared" si="45"/>
        <v>1</v>
      </c>
      <c r="AC210" s="327" t="b">
        <f t="shared" si="46"/>
        <v>1</v>
      </c>
      <c r="AD210" s="327" t="b">
        <f t="shared" si="47"/>
        <v>1</v>
      </c>
      <c r="AE210" s="327" t="b">
        <f t="shared" si="48"/>
        <v>1</v>
      </c>
      <c r="AF210" s="327" t="b">
        <f t="shared" si="49"/>
        <v>1</v>
      </c>
      <c r="AG210" s="327" t="b">
        <f t="shared" si="50"/>
        <v>1</v>
      </c>
      <c r="AH210" s="327" t="b">
        <f t="shared" si="51"/>
        <v>1</v>
      </c>
    </row>
    <row r="211" spans="1:34" s="31" customFormat="1" ht="15.75" x14ac:dyDescent="0.25">
      <c r="A211" s="3"/>
      <c r="B211" s="78">
        <v>192</v>
      </c>
      <c r="C211" s="314"/>
      <c r="D211" s="315"/>
      <c r="E211" s="78">
        <v>192</v>
      </c>
      <c r="F211" s="314"/>
      <c r="G211" s="315"/>
      <c r="H211" s="78">
        <v>192</v>
      </c>
      <c r="I211" s="314"/>
      <c r="J211" s="315"/>
      <c r="K211" s="78">
        <v>192</v>
      </c>
      <c r="L211" s="314"/>
      <c r="M211" s="78">
        <v>192</v>
      </c>
      <c r="N211" s="314"/>
      <c r="O211" s="78">
        <v>192</v>
      </c>
      <c r="P211" s="314"/>
      <c r="Q211" s="78"/>
      <c r="R211" s="279"/>
      <c r="T211" s="327" t="b">
        <f t="shared" si="37"/>
        <v>1</v>
      </c>
      <c r="U211" s="327" t="b">
        <f t="shared" si="38"/>
        <v>1</v>
      </c>
      <c r="V211" s="327" t="b">
        <f t="shared" si="39"/>
        <v>1</v>
      </c>
      <c r="W211" s="327" t="b">
        <f t="shared" si="40"/>
        <v>1</v>
      </c>
      <c r="X211" s="327" t="b">
        <f t="shared" si="41"/>
        <v>1</v>
      </c>
      <c r="Y211" s="327" t="b">
        <f t="shared" si="42"/>
        <v>1</v>
      </c>
      <c r="Z211" s="327" t="b">
        <f t="shared" si="43"/>
        <v>1</v>
      </c>
      <c r="AA211" s="327" t="b">
        <f t="shared" si="44"/>
        <v>1</v>
      </c>
      <c r="AB211" s="327" t="b">
        <f t="shared" si="45"/>
        <v>1</v>
      </c>
      <c r="AC211" s="327" t="b">
        <f t="shared" si="46"/>
        <v>1</v>
      </c>
      <c r="AD211" s="327" t="b">
        <f t="shared" si="47"/>
        <v>1</v>
      </c>
      <c r="AE211" s="327" t="b">
        <f t="shared" si="48"/>
        <v>1</v>
      </c>
      <c r="AF211" s="327" t="b">
        <f t="shared" si="49"/>
        <v>1</v>
      </c>
      <c r="AG211" s="327" t="b">
        <f t="shared" si="50"/>
        <v>1</v>
      </c>
      <c r="AH211" s="327" t="b">
        <f t="shared" si="51"/>
        <v>1</v>
      </c>
    </row>
    <row r="212" spans="1:34" s="31" customFormat="1" ht="15.75" x14ac:dyDescent="0.25">
      <c r="A212" s="3"/>
      <c r="B212" s="78">
        <v>193</v>
      </c>
      <c r="C212" s="314"/>
      <c r="D212" s="315"/>
      <c r="E212" s="78">
        <v>193</v>
      </c>
      <c r="F212" s="314"/>
      <c r="G212" s="315"/>
      <c r="H212" s="78">
        <v>193</v>
      </c>
      <c r="I212" s="314"/>
      <c r="J212" s="315"/>
      <c r="K212" s="78">
        <v>193</v>
      </c>
      <c r="L212" s="314"/>
      <c r="M212" s="78">
        <v>193</v>
      </c>
      <c r="N212" s="314"/>
      <c r="O212" s="78">
        <v>193</v>
      </c>
      <c r="P212" s="314"/>
      <c r="Q212" s="78"/>
      <c r="R212" s="279"/>
      <c r="T212" s="327" t="b">
        <f t="shared" si="37"/>
        <v>1</v>
      </c>
      <c r="U212" s="327" t="b">
        <f t="shared" si="38"/>
        <v>1</v>
      </c>
      <c r="V212" s="327" t="b">
        <f t="shared" si="39"/>
        <v>1</v>
      </c>
      <c r="W212" s="327" t="b">
        <f t="shared" si="40"/>
        <v>1</v>
      </c>
      <c r="X212" s="327" t="b">
        <f t="shared" si="41"/>
        <v>1</v>
      </c>
      <c r="Y212" s="327" t="b">
        <f t="shared" si="42"/>
        <v>1</v>
      </c>
      <c r="Z212" s="327" t="b">
        <f t="shared" si="43"/>
        <v>1</v>
      </c>
      <c r="AA212" s="327" t="b">
        <f t="shared" si="44"/>
        <v>1</v>
      </c>
      <c r="AB212" s="327" t="b">
        <f t="shared" si="45"/>
        <v>1</v>
      </c>
      <c r="AC212" s="327" t="b">
        <f t="shared" si="46"/>
        <v>1</v>
      </c>
      <c r="AD212" s="327" t="b">
        <f t="shared" si="47"/>
        <v>1</v>
      </c>
      <c r="AE212" s="327" t="b">
        <f t="shared" si="48"/>
        <v>1</v>
      </c>
      <c r="AF212" s="327" t="b">
        <f t="shared" si="49"/>
        <v>1</v>
      </c>
      <c r="AG212" s="327" t="b">
        <f t="shared" si="50"/>
        <v>1</v>
      </c>
      <c r="AH212" s="327" t="b">
        <f t="shared" si="51"/>
        <v>1</v>
      </c>
    </row>
    <row r="213" spans="1:34" s="31" customFormat="1" ht="15.75" x14ac:dyDescent="0.25">
      <c r="A213" s="3"/>
      <c r="B213" s="78">
        <v>194</v>
      </c>
      <c r="C213" s="314"/>
      <c r="D213" s="315"/>
      <c r="E213" s="78">
        <v>194</v>
      </c>
      <c r="F213" s="314"/>
      <c r="G213" s="315"/>
      <c r="H213" s="78">
        <v>194</v>
      </c>
      <c r="I213" s="314"/>
      <c r="J213" s="315"/>
      <c r="K213" s="78">
        <v>194</v>
      </c>
      <c r="L213" s="314"/>
      <c r="M213" s="78">
        <v>194</v>
      </c>
      <c r="N213" s="314"/>
      <c r="O213" s="78">
        <v>194</v>
      </c>
      <c r="P213" s="314"/>
      <c r="Q213" s="78"/>
      <c r="R213" s="279"/>
      <c r="T213" s="327" t="b">
        <f t="shared" ref="T213:T269" si="52">IF(C213="",TRUE,(IF(ISNUMBER(MATCH(C213,countries,0)),TRUE,FALSE)))</f>
        <v>1</v>
      </c>
      <c r="U213" s="327" t="b">
        <f t="shared" ref="U213:U269" si="53">IF(F213="",TRUE,(IF(ISNUMBER(MATCH(F213,countries,0)),TRUE,FALSE)))</f>
        <v>1</v>
      </c>
      <c r="V213" s="327" t="b">
        <f t="shared" ref="V213:V269" si="54">IF(I213="",TRUE,(IF(ISNUMBER(MATCH(I213,countries,0)),TRUE,FALSE)))</f>
        <v>1</v>
      </c>
      <c r="W213" s="327" t="b">
        <f t="shared" ref="W213:W269" si="55">IF(L213="",TRUE,(IF(ISNUMBER(MATCH(L213,Countries2,0)),TRUE,FALSE)))</f>
        <v>1</v>
      </c>
      <c r="X213" s="327" t="b">
        <f t="shared" ref="X213:X269" si="56">IF(N213="",TRUE,(IF(ISNUMBER(MATCH(N213,Countries2,0)),TRUE,FALSE)))</f>
        <v>1</v>
      </c>
      <c r="Y213" s="327" t="b">
        <f t="shared" ref="Y213:Y269" si="57">IF(P213="",TRUE,(IF(ISNUMBER(MATCH(P213,Countries2,0)),TRUE,FALSE)))</f>
        <v>1</v>
      </c>
      <c r="Z213" s="327" t="b">
        <f t="shared" ref="Z213:Z269" si="58">IF(C213="",TRUE,(IF(D213&lt;&gt;"",TRUE,FALSE)))</f>
        <v>1</v>
      </c>
      <c r="AA213" s="327" t="b">
        <f t="shared" ref="AA213:AA269" si="59">IF(D213="",TRUE,(IF(C213&lt;&gt;"",TRUE,FALSE)))</f>
        <v>1</v>
      </c>
      <c r="AB213" s="327" t="b">
        <f t="shared" ref="AB213:AB269" si="60">IF(F213="",TRUE,(IF(G213&lt;&gt;"",TRUE,FALSE)))</f>
        <v>1</v>
      </c>
      <c r="AC213" s="327" t="b">
        <f t="shared" ref="AC213:AC269" si="61">IF(G213="",TRUE,(IF(F213&lt;&gt;"",TRUE,FALSE)))</f>
        <v>1</v>
      </c>
      <c r="AD213" s="327" t="b">
        <f t="shared" ref="AD213:AD269" si="62">IF(I213="",TRUE,(IF(J213&lt;&gt;"",TRUE,FALSE)))</f>
        <v>1</v>
      </c>
      <c r="AE213" s="327" t="b">
        <f t="shared" ref="AE213:AE269" si="63">IF(J213="",TRUE,(IF(I213&lt;&gt;"",TRUE,FALSE)))</f>
        <v>1</v>
      </c>
      <c r="AF213" s="327" t="b">
        <f t="shared" ref="AF213:AF269" si="64">IF(AND(C213="N/A",D213&lt;&gt;0),FALSE,TRUE)</f>
        <v>1</v>
      </c>
      <c r="AG213" s="327" t="b">
        <f t="shared" ref="AG213:AG269" si="65">IF(AND(F213="N/A",G213&lt;&gt;0),FALSE,TRUE)</f>
        <v>1</v>
      </c>
      <c r="AH213" s="327" t="b">
        <f t="shared" ref="AH213:AH269" si="66">IF(AND(I213="N/A",J213&lt;&gt;0),FALSE,TRUE)</f>
        <v>1</v>
      </c>
    </row>
    <row r="214" spans="1:34" s="31" customFormat="1" ht="15.75" x14ac:dyDescent="0.25">
      <c r="A214" s="3"/>
      <c r="B214" s="78">
        <v>195</v>
      </c>
      <c r="C214" s="314"/>
      <c r="D214" s="315"/>
      <c r="E214" s="78">
        <v>195</v>
      </c>
      <c r="F214" s="314"/>
      <c r="G214" s="315"/>
      <c r="H214" s="78">
        <v>195</v>
      </c>
      <c r="I214" s="314"/>
      <c r="J214" s="315"/>
      <c r="K214" s="78">
        <v>195</v>
      </c>
      <c r="L214" s="314"/>
      <c r="M214" s="78">
        <v>195</v>
      </c>
      <c r="N214" s="314"/>
      <c r="O214" s="78">
        <v>195</v>
      </c>
      <c r="P214" s="314"/>
      <c r="Q214" s="78"/>
      <c r="R214" s="279"/>
      <c r="T214" s="327" t="b">
        <f t="shared" si="52"/>
        <v>1</v>
      </c>
      <c r="U214" s="327" t="b">
        <f t="shared" si="53"/>
        <v>1</v>
      </c>
      <c r="V214" s="327" t="b">
        <f t="shared" si="54"/>
        <v>1</v>
      </c>
      <c r="W214" s="327" t="b">
        <f t="shared" si="55"/>
        <v>1</v>
      </c>
      <c r="X214" s="327" t="b">
        <f t="shared" si="56"/>
        <v>1</v>
      </c>
      <c r="Y214" s="327" t="b">
        <f t="shared" si="57"/>
        <v>1</v>
      </c>
      <c r="Z214" s="327" t="b">
        <f t="shared" si="58"/>
        <v>1</v>
      </c>
      <c r="AA214" s="327" t="b">
        <f t="shared" si="59"/>
        <v>1</v>
      </c>
      <c r="AB214" s="327" t="b">
        <f t="shared" si="60"/>
        <v>1</v>
      </c>
      <c r="AC214" s="327" t="b">
        <f t="shared" si="61"/>
        <v>1</v>
      </c>
      <c r="AD214" s="327" t="b">
        <f t="shared" si="62"/>
        <v>1</v>
      </c>
      <c r="AE214" s="327" t="b">
        <f t="shared" si="63"/>
        <v>1</v>
      </c>
      <c r="AF214" s="327" t="b">
        <f t="shared" si="64"/>
        <v>1</v>
      </c>
      <c r="AG214" s="327" t="b">
        <f t="shared" si="65"/>
        <v>1</v>
      </c>
      <c r="AH214" s="327" t="b">
        <f t="shared" si="66"/>
        <v>1</v>
      </c>
    </row>
    <row r="215" spans="1:34" s="31" customFormat="1" ht="15.75" x14ac:dyDescent="0.25">
      <c r="A215" s="3"/>
      <c r="B215" s="78">
        <v>196</v>
      </c>
      <c r="C215" s="314"/>
      <c r="D215" s="315"/>
      <c r="E215" s="78">
        <v>196</v>
      </c>
      <c r="F215" s="314"/>
      <c r="G215" s="315"/>
      <c r="H215" s="78">
        <v>196</v>
      </c>
      <c r="I215" s="314"/>
      <c r="J215" s="315"/>
      <c r="K215" s="78">
        <v>196</v>
      </c>
      <c r="L215" s="314"/>
      <c r="M215" s="78">
        <v>196</v>
      </c>
      <c r="N215" s="314"/>
      <c r="O215" s="78">
        <v>196</v>
      </c>
      <c r="P215" s="314"/>
      <c r="Q215" s="78"/>
      <c r="R215" s="279"/>
      <c r="T215" s="327" t="b">
        <f t="shared" si="52"/>
        <v>1</v>
      </c>
      <c r="U215" s="327" t="b">
        <f t="shared" si="53"/>
        <v>1</v>
      </c>
      <c r="V215" s="327" t="b">
        <f t="shared" si="54"/>
        <v>1</v>
      </c>
      <c r="W215" s="327" t="b">
        <f t="shared" si="55"/>
        <v>1</v>
      </c>
      <c r="X215" s="327" t="b">
        <f t="shared" si="56"/>
        <v>1</v>
      </c>
      <c r="Y215" s="327" t="b">
        <f t="shared" si="57"/>
        <v>1</v>
      </c>
      <c r="Z215" s="327" t="b">
        <f t="shared" si="58"/>
        <v>1</v>
      </c>
      <c r="AA215" s="327" t="b">
        <f t="shared" si="59"/>
        <v>1</v>
      </c>
      <c r="AB215" s="327" t="b">
        <f t="shared" si="60"/>
        <v>1</v>
      </c>
      <c r="AC215" s="327" t="b">
        <f t="shared" si="61"/>
        <v>1</v>
      </c>
      <c r="AD215" s="327" t="b">
        <f t="shared" si="62"/>
        <v>1</v>
      </c>
      <c r="AE215" s="327" t="b">
        <f t="shared" si="63"/>
        <v>1</v>
      </c>
      <c r="AF215" s="327" t="b">
        <f t="shared" si="64"/>
        <v>1</v>
      </c>
      <c r="AG215" s="327" t="b">
        <f t="shared" si="65"/>
        <v>1</v>
      </c>
      <c r="AH215" s="327" t="b">
        <f t="shared" si="66"/>
        <v>1</v>
      </c>
    </row>
    <row r="216" spans="1:34" s="31" customFormat="1" ht="15.75" x14ac:dyDescent="0.25">
      <c r="A216" s="3"/>
      <c r="B216" s="78">
        <v>197</v>
      </c>
      <c r="C216" s="314"/>
      <c r="D216" s="315"/>
      <c r="E216" s="78">
        <v>197</v>
      </c>
      <c r="F216" s="314"/>
      <c r="G216" s="315"/>
      <c r="H216" s="78">
        <v>197</v>
      </c>
      <c r="I216" s="314"/>
      <c r="J216" s="315"/>
      <c r="K216" s="78">
        <v>197</v>
      </c>
      <c r="L216" s="314"/>
      <c r="M216" s="78">
        <v>197</v>
      </c>
      <c r="N216" s="314"/>
      <c r="O216" s="78">
        <v>197</v>
      </c>
      <c r="P216" s="314"/>
      <c r="Q216" s="78"/>
      <c r="R216" s="279"/>
      <c r="T216" s="327" t="b">
        <f t="shared" si="52"/>
        <v>1</v>
      </c>
      <c r="U216" s="327" t="b">
        <f t="shared" si="53"/>
        <v>1</v>
      </c>
      <c r="V216" s="327" t="b">
        <f t="shared" si="54"/>
        <v>1</v>
      </c>
      <c r="W216" s="327" t="b">
        <f t="shared" si="55"/>
        <v>1</v>
      </c>
      <c r="X216" s="327" t="b">
        <f t="shared" si="56"/>
        <v>1</v>
      </c>
      <c r="Y216" s="327" t="b">
        <f t="shared" si="57"/>
        <v>1</v>
      </c>
      <c r="Z216" s="327" t="b">
        <f t="shared" si="58"/>
        <v>1</v>
      </c>
      <c r="AA216" s="327" t="b">
        <f t="shared" si="59"/>
        <v>1</v>
      </c>
      <c r="AB216" s="327" t="b">
        <f t="shared" si="60"/>
        <v>1</v>
      </c>
      <c r="AC216" s="327" t="b">
        <f t="shared" si="61"/>
        <v>1</v>
      </c>
      <c r="AD216" s="327" t="b">
        <f t="shared" si="62"/>
        <v>1</v>
      </c>
      <c r="AE216" s="327" t="b">
        <f t="shared" si="63"/>
        <v>1</v>
      </c>
      <c r="AF216" s="327" t="b">
        <f t="shared" si="64"/>
        <v>1</v>
      </c>
      <c r="AG216" s="327" t="b">
        <f t="shared" si="65"/>
        <v>1</v>
      </c>
      <c r="AH216" s="327" t="b">
        <f t="shared" si="66"/>
        <v>1</v>
      </c>
    </row>
    <row r="217" spans="1:34" s="31" customFormat="1" ht="15.75" x14ac:dyDescent="0.25">
      <c r="A217" s="3"/>
      <c r="B217" s="78">
        <v>198</v>
      </c>
      <c r="C217" s="314"/>
      <c r="D217" s="315"/>
      <c r="E217" s="78">
        <v>198</v>
      </c>
      <c r="F217" s="314"/>
      <c r="G217" s="315"/>
      <c r="H217" s="78">
        <v>198</v>
      </c>
      <c r="I217" s="314"/>
      <c r="J217" s="315"/>
      <c r="K217" s="78">
        <v>198</v>
      </c>
      <c r="L217" s="314"/>
      <c r="M217" s="78">
        <v>198</v>
      </c>
      <c r="N217" s="314"/>
      <c r="O217" s="78">
        <v>198</v>
      </c>
      <c r="P217" s="314"/>
      <c r="Q217" s="78"/>
      <c r="R217" s="279"/>
      <c r="T217" s="327" t="b">
        <f t="shared" si="52"/>
        <v>1</v>
      </c>
      <c r="U217" s="327" t="b">
        <f t="shared" si="53"/>
        <v>1</v>
      </c>
      <c r="V217" s="327" t="b">
        <f t="shared" si="54"/>
        <v>1</v>
      </c>
      <c r="W217" s="327" t="b">
        <f t="shared" si="55"/>
        <v>1</v>
      </c>
      <c r="X217" s="327" t="b">
        <f t="shared" si="56"/>
        <v>1</v>
      </c>
      <c r="Y217" s="327" t="b">
        <f t="shared" si="57"/>
        <v>1</v>
      </c>
      <c r="Z217" s="327" t="b">
        <f t="shared" si="58"/>
        <v>1</v>
      </c>
      <c r="AA217" s="327" t="b">
        <f t="shared" si="59"/>
        <v>1</v>
      </c>
      <c r="AB217" s="327" t="b">
        <f t="shared" si="60"/>
        <v>1</v>
      </c>
      <c r="AC217" s="327" t="b">
        <f t="shared" si="61"/>
        <v>1</v>
      </c>
      <c r="AD217" s="327" t="b">
        <f t="shared" si="62"/>
        <v>1</v>
      </c>
      <c r="AE217" s="327" t="b">
        <f t="shared" si="63"/>
        <v>1</v>
      </c>
      <c r="AF217" s="327" t="b">
        <f t="shared" si="64"/>
        <v>1</v>
      </c>
      <c r="AG217" s="327" t="b">
        <f t="shared" si="65"/>
        <v>1</v>
      </c>
      <c r="AH217" s="327" t="b">
        <f t="shared" si="66"/>
        <v>1</v>
      </c>
    </row>
    <row r="218" spans="1:34" s="31" customFormat="1" ht="15.75" x14ac:dyDescent="0.25">
      <c r="A218" s="3"/>
      <c r="B218" s="78">
        <v>199</v>
      </c>
      <c r="C218" s="314"/>
      <c r="D218" s="315"/>
      <c r="E218" s="78">
        <v>199</v>
      </c>
      <c r="F218" s="314"/>
      <c r="G218" s="315"/>
      <c r="H218" s="78">
        <v>199</v>
      </c>
      <c r="I218" s="314"/>
      <c r="J218" s="315"/>
      <c r="K218" s="78">
        <v>199</v>
      </c>
      <c r="L218" s="314"/>
      <c r="M218" s="78">
        <v>199</v>
      </c>
      <c r="N218" s="314"/>
      <c r="O218" s="78">
        <v>199</v>
      </c>
      <c r="P218" s="314"/>
      <c r="Q218" s="78"/>
      <c r="R218" s="279"/>
      <c r="T218" s="327" t="b">
        <f t="shared" si="52"/>
        <v>1</v>
      </c>
      <c r="U218" s="327" t="b">
        <f t="shared" si="53"/>
        <v>1</v>
      </c>
      <c r="V218" s="327" t="b">
        <f t="shared" si="54"/>
        <v>1</v>
      </c>
      <c r="W218" s="327" t="b">
        <f t="shared" si="55"/>
        <v>1</v>
      </c>
      <c r="X218" s="327" t="b">
        <f t="shared" si="56"/>
        <v>1</v>
      </c>
      <c r="Y218" s="327" t="b">
        <f t="shared" si="57"/>
        <v>1</v>
      </c>
      <c r="Z218" s="327" t="b">
        <f t="shared" si="58"/>
        <v>1</v>
      </c>
      <c r="AA218" s="327" t="b">
        <f t="shared" si="59"/>
        <v>1</v>
      </c>
      <c r="AB218" s="327" t="b">
        <f t="shared" si="60"/>
        <v>1</v>
      </c>
      <c r="AC218" s="327" t="b">
        <f t="shared" si="61"/>
        <v>1</v>
      </c>
      <c r="AD218" s="327" t="b">
        <f t="shared" si="62"/>
        <v>1</v>
      </c>
      <c r="AE218" s="327" t="b">
        <f t="shared" si="63"/>
        <v>1</v>
      </c>
      <c r="AF218" s="327" t="b">
        <f t="shared" si="64"/>
        <v>1</v>
      </c>
      <c r="AG218" s="327" t="b">
        <f t="shared" si="65"/>
        <v>1</v>
      </c>
      <c r="AH218" s="327" t="b">
        <f t="shared" si="66"/>
        <v>1</v>
      </c>
    </row>
    <row r="219" spans="1:34" s="31" customFormat="1" ht="15.75" x14ac:dyDescent="0.25">
      <c r="A219" s="3"/>
      <c r="B219" s="78">
        <v>200</v>
      </c>
      <c r="C219" s="314"/>
      <c r="D219" s="315"/>
      <c r="E219" s="78">
        <v>200</v>
      </c>
      <c r="F219" s="314"/>
      <c r="G219" s="315"/>
      <c r="H219" s="78">
        <v>200</v>
      </c>
      <c r="I219" s="314"/>
      <c r="J219" s="315"/>
      <c r="K219" s="78">
        <v>200</v>
      </c>
      <c r="L219" s="314"/>
      <c r="M219" s="78">
        <v>200</v>
      </c>
      <c r="N219" s="314"/>
      <c r="O219" s="78">
        <v>200</v>
      </c>
      <c r="P219" s="314"/>
      <c r="Q219" s="78"/>
      <c r="R219" s="279"/>
      <c r="T219" s="327" t="b">
        <f t="shared" si="52"/>
        <v>1</v>
      </c>
      <c r="U219" s="327" t="b">
        <f t="shared" si="53"/>
        <v>1</v>
      </c>
      <c r="V219" s="327" t="b">
        <f t="shared" si="54"/>
        <v>1</v>
      </c>
      <c r="W219" s="327" t="b">
        <f t="shared" si="55"/>
        <v>1</v>
      </c>
      <c r="X219" s="327" t="b">
        <f t="shared" si="56"/>
        <v>1</v>
      </c>
      <c r="Y219" s="327" t="b">
        <f t="shared" si="57"/>
        <v>1</v>
      </c>
      <c r="Z219" s="327" t="b">
        <f t="shared" si="58"/>
        <v>1</v>
      </c>
      <c r="AA219" s="327" t="b">
        <f t="shared" si="59"/>
        <v>1</v>
      </c>
      <c r="AB219" s="327" t="b">
        <f t="shared" si="60"/>
        <v>1</v>
      </c>
      <c r="AC219" s="327" t="b">
        <f t="shared" si="61"/>
        <v>1</v>
      </c>
      <c r="AD219" s="327" t="b">
        <f t="shared" si="62"/>
        <v>1</v>
      </c>
      <c r="AE219" s="327" t="b">
        <f t="shared" si="63"/>
        <v>1</v>
      </c>
      <c r="AF219" s="327" t="b">
        <f t="shared" si="64"/>
        <v>1</v>
      </c>
      <c r="AG219" s="327" t="b">
        <f t="shared" si="65"/>
        <v>1</v>
      </c>
      <c r="AH219" s="327" t="b">
        <f t="shared" si="66"/>
        <v>1</v>
      </c>
    </row>
    <row r="220" spans="1:34" s="31" customFormat="1" ht="15.75" x14ac:dyDescent="0.25">
      <c r="A220" s="3"/>
      <c r="B220" s="78">
        <v>201</v>
      </c>
      <c r="C220" s="314"/>
      <c r="D220" s="315"/>
      <c r="E220" s="78">
        <v>201</v>
      </c>
      <c r="F220" s="314"/>
      <c r="G220" s="315"/>
      <c r="H220" s="78">
        <v>201</v>
      </c>
      <c r="I220" s="314"/>
      <c r="J220" s="315"/>
      <c r="K220" s="78">
        <v>201</v>
      </c>
      <c r="L220" s="314"/>
      <c r="M220" s="78">
        <v>201</v>
      </c>
      <c r="N220" s="314"/>
      <c r="O220" s="78">
        <v>201</v>
      </c>
      <c r="P220" s="314"/>
      <c r="Q220" s="78"/>
      <c r="R220" s="279"/>
      <c r="T220" s="327" t="b">
        <f t="shared" si="52"/>
        <v>1</v>
      </c>
      <c r="U220" s="327" t="b">
        <f t="shared" si="53"/>
        <v>1</v>
      </c>
      <c r="V220" s="327" t="b">
        <f t="shared" si="54"/>
        <v>1</v>
      </c>
      <c r="W220" s="327" t="b">
        <f t="shared" si="55"/>
        <v>1</v>
      </c>
      <c r="X220" s="327" t="b">
        <f t="shared" si="56"/>
        <v>1</v>
      </c>
      <c r="Y220" s="327" t="b">
        <f t="shared" si="57"/>
        <v>1</v>
      </c>
      <c r="Z220" s="327" t="b">
        <f t="shared" si="58"/>
        <v>1</v>
      </c>
      <c r="AA220" s="327" t="b">
        <f t="shared" si="59"/>
        <v>1</v>
      </c>
      <c r="AB220" s="327" t="b">
        <f t="shared" si="60"/>
        <v>1</v>
      </c>
      <c r="AC220" s="327" t="b">
        <f t="shared" si="61"/>
        <v>1</v>
      </c>
      <c r="AD220" s="327" t="b">
        <f t="shared" si="62"/>
        <v>1</v>
      </c>
      <c r="AE220" s="327" t="b">
        <f t="shared" si="63"/>
        <v>1</v>
      </c>
      <c r="AF220" s="327" t="b">
        <f t="shared" si="64"/>
        <v>1</v>
      </c>
      <c r="AG220" s="327" t="b">
        <f t="shared" si="65"/>
        <v>1</v>
      </c>
      <c r="AH220" s="327" t="b">
        <f t="shared" si="66"/>
        <v>1</v>
      </c>
    </row>
    <row r="221" spans="1:34" s="31" customFormat="1" ht="15.75" x14ac:dyDescent="0.25">
      <c r="A221" s="3"/>
      <c r="B221" s="78">
        <v>202</v>
      </c>
      <c r="C221" s="314"/>
      <c r="D221" s="315"/>
      <c r="E221" s="78">
        <v>202</v>
      </c>
      <c r="F221" s="314"/>
      <c r="G221" s="315"/>
      <c r="H221" s="78">
        <v>202</v>
      </c>
      <c r="I221" s="314"/>
      <c r="J221" s="315"/>
      <c r="K221" s="78">
        <v>202</v>
      </c>
      <c r="L221" s="314"/>
      <c r="M221" s="78">
        <v>202</v>
      </c>
      <c r="N221" s="314"/>
      <c r="O221" s="78">
        <v>202</v>
      </c>
      <c r="P221" s="314"/>
      <c r="Q221" s="78"/>
      <c r="R221" s="279"/>
      <c r="T221" s="327" t="b">
        <f t="shared" si="52"/>
        <v>1</v>
      </c>
      <c r="U221" s="327" t="b">
        <f t="shared" si="53"/>
        <v>1</v>
      </c>
      <c r="V221" s="327" t="b">
        <f t="shared" si="54"/>
        <v>1</v>
      </c>
      <c r="W221" s="327" t="b">
        <f t="shared" si="55"/>
        <v>1</v>
      </c>
      <c r="X221" s="327" t="b">
        <f t="shared" si="56"/>
        <v>1</v>
      </c>
      <c r="Y221" s="327" t="b">
        <f t="shared" si="57"/>
        <v>1</v>
      </c>
      <c r="Z221" s="327" t="b">
        <f t="shared" si="58"/>
        <v>1</v>
      </c>
      <c r="AA221" s="327" t="b">
        <f t="shared" si="59"/>
        <v>1</v>
      </c>
      <c r="AB221" s="327" t="b">
        <f t="shared" si="60"/>
        <v>1</v>
      </c>
      <c r="AC221" s="327" t="b">
        <f t="shared" si="61"/>
        <v>1</v>
      </c>
      <c r="AD221" s="327" t="b">
        <f t="shared" si="62"/>
        <v>1</v>
      </c>
      <c r="AE221" s="327" t="b">
        <f t="shared" si="63"/>
        <v>1</v>
      </c>
      <c r="AF221" s="327" t="b">
        <f t="shared" si="64"/>
        <v>1</v>
      </c>
      <c r="AG221" s="327" t="b">
        <f t="shared" si="65"/>
        <v>1</v>
      </c>
      <c r="AH221" s="327" t="b">
        <f t="shared" si="66"/>
        <v>1</v>
      </c>
    </row>
    <row r="222" spans="1:34" s="31" customFormat="1" ht="15.75" x14ac:dyDescent="0.25">
      <c r="A222" s="3"/>
      <c r="B222" s="78">
        <v>203</v>
      </c>
      <c r="C222" s="314"/>
      <c r="D222" s="315"/>
      <c r="E222" s="78">
        <v>203</v>
      </c>
      <c r="F222" s="314"/>
      <c r="G222" s="315"/>
      <c r="H222" s="78">
        <v>203</v>
      </c>
      <c r="I222" s="314"/>
      <c r="J222" s="315"/>
      <c r="K222" s="78">
        <v>203</v>
      </c>
      <c r="L222" s="314"/>
      <c r="M222" s="78">
        <v>203</v>
      </c>
      <c r="N222" s="314"/>
      <c r="O222" s="78">
        <v>203</v>
      </c>
      <c r="P222" s="314"/>
      <c r="Q222" s="78"/>
      <c r="R222" s="279"/>
      <c r="T222" s="327" t="b">
        <f t="shared" si="52"/>
        <v>1</v>
      </c>
      <c r="U222" s="327" t="b">
        <f t="shared" si="53"/>
        <v>1</v>
      </c>
      <c r="V222" s="327" t="b">
        <f t="shared" si="54"/>
        <v>1</v>
      </c>
      <c r="W222" s="327" t="b">
        <f t="shared" si="55"/>
        <v>1</v>
      </c>
      <c r="X222" s="327" t="b">
        <f t="shared" si="56"/>
        <v>1</v>
      </c>
      <c r="Y222" s="327" t="b">
        <f t="shared" si="57"/>
        <v>1</v>
      </c>
      <c r="Z222" s="327" t="b">
        <f t="shared" si="58"/>
        <v>1</v>
      </c>
      <c r="AA222" s="327" t="b">
        <f t="shared" si="59"/>
        <v>1</v>
      </c>
      <c r="AB222" s="327" t="b">
        <f t="shared" si="60"/>
        <v>1</v>
      </c>
      <c r="AC222" s="327" t="b">
        <f t="shared" si="61"/>
        <v>1</v>
      </c>
      <c r="AD222" s="327" t="b">
        <f t="shared" si="62"/>
        <v>1</v>
      </c>
      <c r="AE222" s="327" t="b">
        <f t="shared" si="63"/>
        <v>1</v>
      </c>
      <c r="AF222" s="327" t="b">
        <f t="shared" si="64"/>
        <v>1</v>
      </c>
      <c r="AG222" s="327" t="b">
        <f t="shared" si="65"/>
        <v>1</v>
      </c>
      <c r="AH222" s="327" t="b">
        <f t="shared" si="66"/>
        <v>1</v>
      </c>
    </row>
    <row r="223" spans="1:34" s="31" customFormat="1" ht="15.75" x14ac:dyDescent="0.25">
      <c r="A223" s="3"/>
      <c r="B223" s="78">
        <v>204</v>
      </c>
      <c r="C223" s="314"/>
      <c r="D223" s="315"/>
      <c r="E223" s="78">
        <v>204</v>
      </c>
      <c r="F223" s="314"/>
      <c r="G223" s="315"/>
      <c r="H223" s="78">
        <v>204</v>
      </c>
      <c r="I223" s="314"/>
      <c r="J223" s="315"/>
      <c r="K223" s="78">
        <v>204</v>
      </c>
      <c r="L223" s="314"/>
      <c r="M223" s="78">
        <v>204</v>
      </c>
      <c r="N223" s="314"/>
      <c r="O223" s="78">
        <v>204</v>
      </c>
      <c r="P223" s="314"/>
      <c r="Q223" s="78"/>
      <c r="R223" s="279"/>
      <c r="T223" s="327" t="b">
        <f t="shared" si="52"/>
        <v>1</v>
      </c>
      <c r="U223" s="327" t="b">
        <f t="shared" si="53"/>
        <v>1</v>
      </c>
      <c r="V223" s="327" t="b">
        <f t="shared" si="54"/>
        <v>1</v>
      </c>
      <c r="W223" s="327" t="b">
        <f t="shared" si="55"/>
        <v>1</v>
      </c>
      <c r="X223" s="327" t="b">
        <f t="shared" si="56"/>
        <v>1</v>
      </c>
      <c r="Y223" s="327" t="b">
        <f t="shared" si="57"/>
        <v>1</v>
      </c>
      <c r="Z223" s="327" t="b">
        <f t="shared" si="58"/>
        <v>1</v>
      </c>
      <c r="AA223" s="327" t="b">
        <f t="shared" si="59"/>
        <v>1</v>
      </c>
      <c r="AB223" s="327" t="b">
        <f t="shared" si="60"/>
        <v>1</v>
      </c>
      <c r="AC223" s="327" t="b">
        <f t="shared" si="61"/>
        <v>1</v>
      </c>
      <c r="AD223" s="327" t="b">
        <f t="shared" si="62"/>
        <v>1</v>
      </c>
      <c r="AE223" s="327" t="b">
        <f t="shared" si="63"/>
        <v>1</v>
      </c>
      <c r="AF223" s="327" t="b">
        <f t="shared" si="64"/>
        <v>1</v>
      </c>
      <c r="AG223" s="327" t="b">
        <f t="shared" si="65"/>
        <v>1</v>
      </c>
      <c r="AH223" s="327" t="b">
        <f t="shared" si="66"/>
        <v>1</v>
      </c>
    </row>
    <row r="224" spans="1:34" s="31" customFormat="1" ht="15.75" x14ac:dyDescent="0.25">
      <c r="A224" s="3"/>
      <c r="B224" s="78">
        <v>205</v>
      </c>
      <c r="C224" s="314"/>
      <c r="D224" s="315"/>
      <c r="E224" s="78">
        <v>205</v>
      </c>
      <c r="F224" s="314"/>
      <c r="G224" s="315"/>
      <c r="H224" s="78">
        <v>205</v>
      </c>
      <c r="I224" s="314"/>
      <c r="J224" s="315"/>
      <c r="K224" s="78">
        <v>205</v>
      </c>
      <c r="L224" s="314"/>
      <c r="M224" s="78">
        <v>205</v>
      </c>
      <c r="N224" s="314"/>
      <c r="O224" s="78">
        <v>205</v>
      </c>
      <c r="P224" s="314"/>
      <c r="Q224" s="78"/>
      <c r="R224" s="279"/>
      <c r="T224" s="327" t="b">
        <f t="shared" si="52"/>
        <v>1</v>
      </c>
      <c r="U224" s="327" t="b">
        <f t="shared" si="53"/>
        <v>1</v>
      </c>
      <c r="V224" s="327" t="b">
        <f t="shared" si="54"/>
        <v>1</v>
      </c>
      <c r="W224" s="327" t="b">
        <f t="shared" si="55"/>
        <v>1</v>
      </c>
      <c r="X224" s="327" t="b">
        <f t="shared" si="56"/>
        <v>1</v>
      </c>
      <c r="Y224" s="327" t="b">
        <f t="shared" si="57"/>
        <v>1</v>
      </c>
      <c r="Z224" s="327" t="b">
        <f t="shared" si="58"/>
        <v>1</v>
      </c>
      <c r="AA224" s="327" t="b">
        <f t="shared" si="59"/>
        <v>1</v>
      </c>
      <c r="AB224" s="327" t="b">
        <f t="shared" si="60"/>
        <v>1</v>
      </c>
      <c r="AC224" s="327" t="b">
        <f t="shared" si="61"/>
        <v>1</v>
      </c>
      <c r="AD224" s="327" t="b">
        <f t="shared" si="62"/>
        <v>1</v>
      </c>
      <c r="AE224" s="327" t="b">
        <f t="shared" si="63"/>
        <v>1</v>
      </c>
      <c r="AF224" s="327" t="b">
        <f t="shared" si="64"/>
        <v>1</v>
      </c>
      <c r="AG224" s="327" t="b">
        <f t="shared" si="65"/>
        <v>1</v>
      </c>
      <c r="AH224" s="327" t="b">
        <f t="shared" si="66"/>
        <v>1</v>
      </c>
    </row>
    <row r="225" spans="1:34" s="31" customFormat="1" ht="15.75" x14ac:dyDescent="0.25">
      <c r="A225" s="3"/>
      <c r="B225" s="78">
        <v>206</v>
      </c>
      <c r="C225" s="314"/>
      <c r="D225" s="315"/>
      <c r="E225" s="78">
        <v>206</v>
      </c>
      <c r="F225" s="314"/>
      <c r="G225" s="315"/>
      <c r="H225" s="78">
        <v>206</v>
      </c>
      <c r="I225" s="314"/>
      <c r="J225" s="315"/>
      <c r="K225" s="78">
        <v>206</v>
      </c>
      <c r="L225" s="314"/>
      <c r="M225" s="78">
        <v>206</v>
      </c>
      <c r="N225" s="314"/>
      <c r="O225" s="78">
        <v>206</v>
      </c>
      <c r="P225" s="314"/>
      <c r="Q225" s="78"/>
      <c r="R225" s="279"/>
      <c r="T225" s="327" t="b">
        <f t="shared" si="52"/>
        <v>1</v>
      </c>
      <c r="U225" s="327" t="b">
        <f t="shared" si="53"/>
        <v>1</v>
      </c>
      <c r="V225" s="327" t="b">
        <f t="shared" si="54"/>
        <v>1</v>
      </c>
      <c r="W225" s="327" t="b">
        <f t="shared" si="55"/>
        <v>1</v>
      </c>
      <c r="X225" s="327" t="b">
        <f t="shared" si="56"/>
        <v>1</v>
      </c>
      <c r="Y225" s="327" t="b">
        <f t="shared" si="57"/>
        <v>1</v>
      </c>
      <c r="Z225" s="327" t="b">
        <f t="shared" si="58"/>
        <v>1</v>
      </c>
      <c r="AA225" s="327" t="b">
        <f t="shared" si="59"/>
        <v>1</v>
      </c>
      <c r="AB225" s="327" t="b">
        <f t="shared" si="60"/>
        <v>1</v>
      </c>
      <c r="AC225" s="327" t="b">
        <f t="shared" si="61"/>
        <v>1</v>
      </c>
      <c r="AD225" s="327" t="b">
        <f t="shared" si="62"/>
        <v>1</v>
      </c>
      <c r="AE225" s="327" t="b">
        <f t="shared" si="63"/>
        <v>1</v>
      </c>
      <c r="AF225" s="327" t="b">
        <f t="shared" si="64"/>
        <v>1</v>
      </c>
      <c r="AG225" s="327" t="b">
        <f t="shared" si="65"/>
        <v>1</v>
      </c>
      <c r="AH225" s="327" t="b">
        <f t="shared" si="66"/>
        <v>1</v>
      </c>
    </row>
    <row r="226" spans="1:34" s="31" customFormat="1" ht="15.75" x14ac:dyDescent="0.25">
      <c r="A226" s="3"/>
      <c r="B226" s="78">
        <v>207</v>
      </c>
      <c r="C226" s="314"/>
      <c r="D226" s="315"/>
      <c r="E226" s="78">
        <v>207</v>
      </c>
      <c r="F226" s="314"/>
      <c r="G226" s="315"/>
      <c r="H226" s="78">
        <v>207</v>
      </c>
      <c r="I226" s="314"/>
      <c r="J226" s="315"/>
      <c r="K226" s="78">
        <v>207</v>
      </c>
      <c r="L226" s="314"/>
      <c r="M226" s="78">
        <v>207</v>
      </c>
      <c r="N226" s="314"/>
      <c r="O226" s="78">
        <v>207</v>
      </c>
      <c r="P226" s="314"/>
      <c r="Q226" s="78"/>
      <c r="R226" s="279"/>
      <c r="T226" s="327" t="b">
        <f t="shared" si="52"/>
        <v>1</v>
      </c>
      <c r="U226" s="327" t="b">
        <f t="shared" si="53"/>
        <v>1</v>
      </c>
      <c r="V226" s="327" t="b">
        <f t="shared" si="54"/>
        <v>1</v>
      </c>
      <c r="W226" s="327" t="b">
        <f t="shared" si="55"/>
        <v>1</v>
      </c>
      <c r="X226" s="327" t="b">
        <f t="shared" si="56"/>
        <v>1</v>
      </c>
      <c r="Y226" s="327" t="b">
        <f t="shared" si="57"/>
        <v>1</v>
      </c>
      <c r="Z226" s="327" t="b">
        <f t="shared" si="58"/>
        <v>1</v>
      </c>
      <c r="AA226" s="327" t="b">
        <f t="shared" si="59"/>
        <v>1</v>
      </c>
      <c r="AB226" s="327" t="b">
        <f t="shared" si="60"/>
        <v>1</v>
      </c>
      <c r="AC226" s="327" t="b">
        <f t="shared" si="61"/>
        <v>1</v>
      </c>
      <c r="AD226" s="327" t="b">
        <f t="shared" si="62"/>
        <v>1</v>
      </c>
      <c r="AE226" s="327" t="b">
        <f t="shared" si="63"/>
        <v>1</v>
      </c>
      <c r="AF226" s="327" t="b">
        <f t="shared" si="64"/>
        <v>1</v>
      </c>
      <c r="AG226" s="327" t="b">
        <f t="shared" si="65"/>
        <v>1</v>
      </c>
      <c r="AH226" s="327" t="b">
        <f t="shared" si="66"/>
        <v>1</v>
      </c>
    </row>
    <row r="227" spans="1:34" s="31" customFormat="1" ht="15.75" x14ac:dyDescent="0.25">
      <c r="A227" s="3"/>
      <c r="B227" s="78">
        <v>208</v>
      </c>
      <c r="C227" s="314"/>
      <c r="D227" s="315"/>
      <c r="E227" s="78">
        <v>208</v>
      </c>
      <c r="F227" s="314"/>
      <c r="G227" s="315"/>
      <c r="H227" s="78">
        <v>208</v>
      </c>
      <c r="I227" s="314"/>
      <c r="J227" s="315"/>
      <c r="K227" s="78">
        <v>208</v>
      </c>
      <c r="L227" s="314"/>
      <c r="M227" s="78">
        <v>208</v>
      </c>
      <c r="N227" s="314"/>
      <c r="O227" s="78">
        <v>208</v>
      </c>
      <c r="P227" s="314"/>
      <c r="Q227" s="78"/>
      <c r="R227" s="279"/>
      <c r="T227" s="327" t="b">
        <f t="shared" si="52"/>
        <v>1</v>
      </c>
      <c r="U227" s="327" t="b">
        <f t="shared" si="53"/>
        <v>1</v>
      </c>
      <c r="V227" s="327" t="b">
        <f t="shared" si="54"/>
        <v>1</v>
      </c>
      <c r="W227" s="327" t="b">
        <f t="shared" si="55"/>
        <v>1</v>
      </c>
      <c r="X227" s="327" t="b">
        <f t="shared" si="56"/>
        <v>1</v>
      </c>
      <c r="Y227" s="327" t="b">
        <f t="shared" si="57"/>
        <v>1</v>
      </c>
      <c r="Z227" s="327" t="b">
        <f t="shared" si="58"/>
        <v>1</v>
      </c>
      <c r="AA227" s="327" t="b">
        <f t="shared" si="59"/>
        <v>1</v>
      </c>
      <c r="AB227" s="327" t="b">
        <f t="shared" si="60"/>
        <v>1</v>
      </c>
      <c r="AC227" s="327" t="b">
        <f t="shared" si="61"/>
        <v>1</v>
      </c>
      <c r="AD227" s="327" t="b">
        <f t="shared" si="62"/>
        <v>1</v>
      </c>
      <c r="AE227" s="327" t="b">
        <f t="shared" si="63"/>
        <v>1</v>
      </c>
      <c r="AF227" s="327" t="b">
        <f t="shared" si="64"/>
        <v>1</v>
      </c>
      <c r="AG227" s="327" t="b">
        <f t="shared" si="65"/>
        <v>1</v>
      </c>
      <c r="AH227" s="327" t="b">
        <f t="shared" si="66"/>
        <v>1</v>
      </c>
    </row>
    <row r="228" spans="1:34" s="31" customFormat="1" ht="15.75" x14ac:dyDescent="0.25">
      <c r="A228" s="3"/>
      <c r="B228" s="78">
        <v>209</v>
      </c>
      <c r="C228" s="314"/>
      <c r="D228" s="315"/>
      <c r="E228" s="78">
        <v>209</v>
      </c>
      <c r="F228" s="314"/>
      <c r="G228" s="315"/>
      <c r="H228" s="78">
        <v>209</v>
      </c>
      <c r="I228" s="314"/>
      <c r="J228" s="315"/>
      <c r="K228" s="78">
        <v>209</v>
      </c>
      <c r="L228" s="314"/>
      <c r="M228" s="78">
        <v>209</v>
      </c>
      <c r="N228" s="314"/>
      <c r="O228" s="78">
        <v>209</v>
      </c>
      <c r="P228" s="314"/>
      <c r="Q228" s="78"/>
      <c r="R228" s="279"/>
      <c r="T228" s="327" t="b">
        <f t="shared" si="52"/>
        <v>1</v>
      </c>
      <c r="U228" s="327" t="b">
        <f t="shared" si="53"/>
        <v>1</v>
      </c>
      <c r="V228" s="327" t="b">
        <f t="shared" si="54"/>
        <v>1</v>
      </c>
      <c r="W228" s="327" t="b">
        <f t="shared" si="55"/>
        <v>1</v>
      </c>
      <c r="X228" s="327" t="b">
        <f t="shared" si="56"/>
        <v>1</v>
      </c>
      <c r="Y228" s="327" t="b">
        <f t="shared" si="57"/>
        <v>1</v>
      </c>
      <c r="Z228" s="327" t="b">
        <f t="shared" si="58"/>
        <v>1</v>
      </c>
      <c r="AA228" s="327" t="b">
        <f t="shared" si="59"/>
        <v>1</v>
      </c>
      <c r="AB228" s="327" t="b">
        <f t="shared" si="60"/>
        <v>1</v>
      </c>
      <c r="AC228" s="327" t="b">
        <f t="shared" si="61"/>
        <v>1</v>
      </c>
      <c r="AD228" s="327" t="b">
        <f t="shared" si="62"/>
        <v>1</v>
      </c>
      <c r="AE228" s="327" t="b">
        <f t="shared" si="63"/>
        <v>1</v>
      </c>
      <c r="AF228" s="327" t="b">
        <f t="shared" si="64"/>
        <v>1</v>
      </c>
      <c r="AG228" s="327" t="b">
        <f t="shared" si="65"/>
        <v>1</v>
      </c>
      <c r="AH228" s="327" t="b">
        <f t="shared" si="66"/>
        <v>1</v>
      </c>
    </row>
    <row r="229" spans="1:34" s="31" customFormat="1" ht="15.75" x14ac:dyDescent="0.25">
      <c r="A229" s="3"/>
      <c r="B229" s="78">
        <v>210</v>
      </c>
      <c r="C229" s="314"/>
      <c r="D229" s="315"/>
      <c r="E229" s="78">
        <v>210</v>
      </c>
      <c r="F229" s="314"/>
      <c r="G229" s="315"/>
      <c r="H229" s="78">
        <v>210</v>
      </c>
      <c r="I229" s="314"/>
      <c r="J229" s="315"/>
      <c r="K229" s="78">
        <v>210</v>
      </c>
      <c r="L229" s="314"/>
      <c r="M229" s="78">
        <v>210</v>
      </c>
      <c r="N229" s="314"/>
      <c r="O229" s="78">
        <v>210</v>
      </c>
      <c r="P229" s="314"/>
      <c r="Q229" s="78"/>
      <c r="R229" s="279"/>
      <c r="T229" s="327" t="b">
        <f t="shared" si="52"/>
        <v>1</v>
      </c>
      <c r="U229" s="327" t="b">
        <f t="shared" si="53"/>
        <v>1</v>
      </c>
      <c r="V229" s="327" t="b">
        <f t="shared" si="54"/>
        <v>1</v>
      </c>
      <c r="W229" s="327" t="b">
        <f t="shared" si="55"/>
        <v>1</v>
      </c>
      <c r="X229" s="327" t="b">
        <f t="shared" si="56"/>
        <v>1</v>
      </c>
      <c r="Y229" s="327" t="b">
        <f t="shared" si="57"/>
        <v>1</v>
      </c>
      <c r="Z229" s="327" t="b">
        <f t="shared" si="58"/>
        <v>1</v>
      </c>
      <c r="AA229" s="327" t="b">
        <f t="shared" si="59"/>
        <v>1</v>
      </c>
      <c r="AB229" s="327" t="b">
        <f t="shared" si="60"/>
        <v>1</v>
      </c>
      <c r="AC229" s="327" t="b">
        <f t="shared" si="61"/>
        <v>1</v>
      </c>
      <c r="AD229" s="327" t="b">
        <f t="shared" si="62"/>
        <v>1</v>
      </c>
      <c r="AE229" s="327" t="b">
        <f t="shared" si="63"/>
        <v>1</v>
      </c>
      <c r="AF229" s="327" t="b">
        <f t="shared" si="64"/>
        <v>1</v>
      </c>
      <c r="AG229" s="327" t="b">
        <f t="shared" si="65"/>
        <v>1</v>
      </c>
      <c r="AH229" s="327" t="b">
        <f t="shared" si="66"/>
        <v>1</v>
      </c>
    </row>
    <row r="230" spans="1:34" s="31" customFormat="1" ht="15.75" x14ac:dyDescent="0.25">
      <c r="A230" s="3"/>
      <c r="B230" s="78">
        <v>211</v>
      </c>
      <c r="C230" s="314"/>
      <c r="D230" s="315"/>
      <c r="E230" s="78">
        <v>211</v>
      </c>
      <c r="F230" s="314"/>
      <c r="G230" s="315"/>
      <c r="H230" s="78">
        <v>211</v>
      </c>
      <c r="I230" s="314"/>
      <c r="J230" s="315"/>
      <c r="K230" s="78">
        <v>211</v>
      </c>
      <c r="L230" s="314"/>
      <c r="M230" s="78">
        <v>211</v>
      </c>
      <c r="N230" s="314"/>
      <c r="O230" s="78">
        <v>211</v>
      </c>
      <c r="P230" s="314"/>
      <c r="Q230" s="78"/>
      <c r="R230" s="279"/>
      <c r="T230" s="327" t="b">
        <f t="shared" si="52"/>
        <v>1</v>
      </c>
      <c r="U230" s="327" t="b">
        <f t="shared" si="53"/>
        <v>1</v>
      </c>
      <c r="V230" s="327" t="b">
        <f t="shared" si="54"/>
        <v>1</v>
      </c>
      <c r="W230" s="327" t="b">
        <f t="shared" si="55"/>
        <v>1</v>
      </c>
      <c r="X230" s="327" t="b">
        <f t="shared" si="56"/>
        <v>1</v>
      </c>
      <c r="Y230" s="327" t="b">
        <f t="shared" si="57"/>
        <v>1</v>
      </c>
      <c r="Z230" s="327" t="b">
        <f t="shared" si="58"/>
        <v>1</v>
      </c>
      <c r="AA230" s="327" t="b">
        <f t="shared" si="59"/>
        <v>1</v>
      </c>
      <c r="AB230" s="327" t="b">
        <f t="shared" si="60"/>
        <v>1</v>
      </c>
      <c r="AC230" s="327" t="b">
        <f t="shared" si="61"/>
        <v>1</v>
      </c>
      <c r="AD230" s="327" t="b">
        <f t="shared" si="62"/>
        <v>1</v>
      </c>
      <c r="AE230" s="327" t="b">
        <f t="shared" si="63"/>
        <v>1</v>
      </c>
      <c r="AF230" s="327" t="b">
        <f t="shared" si="64"/>
        <v>1</v>
      </c>
      <c r="AG230" s="327" t="b">
        <f t="shared" si="65"/>
        <v>1</v>
      </c>
      <c r="AH230" s="327" t="b">
        <f t="shared" si="66"/>
        <v>1</v>
      </c>
    </row>
    <row r="231" spans="1:34" s="31" customFormat="1" ht="15.75" x14ac:dyDescent="0.25">
      <c r="A231" s="3"/>
      <c r="B231" s="78">
        <v>212</v>
      </c>
      <c r="C231" s="314"/>
      <c r="D231" s="315"/>
      <c r="E231" s="78">
        <v>212</v>
      </c>
      <c r="F231" s="314"/>
      <c r="G231" s="315"/>
      <c r="H231" s="78">
        <v>212</v>
      </c>
      <c r="I231" s="314"/>
      <c r="J231" s="315"/>
      <c r="K231" s="78">
        <v>212</v>
      </c>
      <c r="L231" s="314"/>
      <c r="M231" s="78">
        <v>212</v>
      </c>
      <c r="N231" s="314"/>
      <c r="O231" s="78">
        <v>212</v>
      </c>
      <c r="P231" s="314"/>
      <c r="Q231" s="78"/>
      <c r="R231" s="279"/>
      <c r="T231" s="327" t="b">
        <f t="shared" si="52"/>
        <v>1</v>
      </c>
      <c r="U231" s="327" t="b">
        <f t="shared" si="53"/>
        <v>1</v>
      </c>
      <c r="V231" s="327" t="b">
        <f t="shared" si="54"/>
        <v>1</v>
      </c>
      <c r="W231" s="327" t="b">
        <f t="shared" si="55"/>
        <v>1</v>
      </c>
      <c r="X231" s="327" t="b">
        <f t="shared" si="56"/>
        <v>1</v>
      </c>
      <c r="Y231" s="327" t="b">
        <f t="shared" si="57"/>
        <v>1</v>
      </c>
      <c r="Z231" s="327" t="b">
        <f t="shared" si="58"/>
        <v>1</v>
      </c>
      <c r="AA231" s="327" t="b">
        <f t="shared" si="59"/>
        <v>1</v>
      </c>
      <c r="AB231" s="327" t="b">
        <f t="shared" si="60"/>
        <v>1</v>
      </c>
      <c r="AC231" s="327" t="b">
        <f t="shared" si="61"/>
        <v>1</v>
      </c>
      <c r="AD231" s="327" t="b">
        <f t="shared" si="62"/>
        <v>1</v>
      </c>
      <c r="AE231" s="327" t="b">
        <f t="shared" si="63"/>
        <v>1</v>
      </c>
      <c r="AF231" s="327" t="b">
        <f t="shared" si="64"/>
        <v>1</v>
      </c>
      <c r="AG231" s="327" t="b">
        <f t="shared" si="65"/>
        <v>1</v>
      </c>
      <c r="AH231" s="327" t="b">
        <f t="shared" si="66"/>
        <v>1</v>
      </c>
    </row>
    <row r="232" spans="1:34" s="31" customFormat="1" ht="15.75" x14ac:dyDescent="0.25">
      <c r="A232" s="3"/>
      <c r="B232" s="78">
        <v>213</v>
      </c>
      <c r="C232" s="314"/>
      <c r="D232" s="315"/>
      <c r="E232" s="78">
        <v>213</v>
      </c>
      <c r="F232" s="314"/>
      <c r="G232" s="315"/>
      <c r="H232" s="78">
        <v>213</v>
      </c>
      <c r="I232" s="314"/>
      <c r="J232" s="315"/>
      <c r="K232" s="78">
        <v>213</v>
      </c>
      <c r="L232" s="314"/>
      <c r="M232" s="78">
        <v>213</v>
      </c>
      <c r="N232" s="314"/>
      <c r="O232" s="78">
        <v>213</v>
      </c>
      <c r="P232" s="314"/>
      <c r="Q232" s="78"/>
      <c r="R232" s="279"/>
      <c r="T232" s="327" t="b">
        <f t="shared" si="52"/>
        <v>1</v>
      </c>
      <c r="U232" s="327" t="b">
        <f t="shared" si="53"/>
        <v>1</v>
      </c>
      <c r="V232" s="327" t="b">
        <f t="shared" si="54"/>
        <v>1</v>
      </c>
      <c r="W232" s="327" t="b">
        <f t="shared" si="55"/>
        <v>1</v>
      </c>
      <c r="X232" s="327" t="b">
        <f t="shared" si="56"/>
        <v>1</v>
      </c>
      <c r="Y232" s="327" t="b">
        <f t="shared" si="57"/>
        <v>1</v>
      </c>
      <c r="Z232" s="327" t="b">
        <f t="shared" si="58"/>
        <v>1</v>
      </c>
      <c r="AA232" s="327" t="b">
        <f t="shared" si="59"/>
        <v>1</v>
      </c>
      <c r="AB232" s="327" t="b">
        <f t="shared" si="60"/>
        <v>1</v>
      </c>
      <c r="AC232" s="327" t="b">
        <f t="shared" si="61"/>
        <v>1</v>
      </c>
      <c r="AD232" s="327" t="b">
        <f t="shared" si="62"/>
        <v>1</v>
      </c>
      <c r="AE232" s="327" t="b">
        <f t="shared" si="63"/>
        <v>1</v>
      </c>
      <c r="AF232" s="327" t="b">
        <f t="shared" si="64"/>
        <v>1</v>
      </c>
      <c r="AG232" s="327" t="b">
        <f t="shared" si="65"/>
        <v>1</v>
      </c>
      <c r="AH232" s="327" t="b">
        <f t="shared" si="66"/>
        <v>1</v>
      </c>
    </row>
    <row r="233" spans="1:34" s="31" customFormat="1" ht="15.75" x14ac:dyDescent="0.25">
      <c r="A233" s="3"/>
      <c r="B233" s="78">
        <v>214</v>
      </c>
      <c r="C233" s="314"/>
      <c r="D233" s="315"/>
      <c r="E233" s="78">
        <v>214</v>
      </c>
      <c r="F233" s="314"/>
      <c r="G233" s="315"/>
      <c r="H233" s="78">
        <v>214</v>
      </c>
      <c r="I233" s="314"/>
      <c r="J233" s="315"/>
      <c r="K233" s="78">
        <v>214</v>
      </c>
      <c r="L233" s="314"/>
      <c r="M233" s="78">
        <v>214</v>
      </c>
      <c r="N233" s="314"/>
      <c r="O233" s="78">
        <v>214</v>
      </c>
      <c r="P233" s="314"/>
      <c r="Q233" s="78"/>
      <c r="R233" s="279"/>
      <c r="T233" s="327" t="b">
        <f t="shared" si="52"/>
        <v>1</v>
      </c>
      <c r="U233" s="327" t="b">
        <f t="shared" si="53"/>
        <v>1</v>
      </c>
      <c r="V233" s="327" t="b">
        <f t="shared" si="54"/>
        <v>1</v>
      </c>
      <c r="W233" s="327" t="b">
        <f t="shared" si="55"/>
        <v>1</v>
      </c>
      <c r="X233" s="327" t="b">
        <f t="shared" si="56"/>
        <v>1</v>
      </c>
      <c r="Y233" s="327" t="b">
        <f t="shared" si="57"/>
        <v>1</v>
      </c>
      <c r="Z233" s="327" t="b">
        <f t="shared" si="58"/>
        <v>1</v>
      </c>
      <c r="AA233" s="327" t="b">
        <f t="shared" si="59"/>
        <v>1</v>
      </c>
      <c r="AB233" s="327" t="b">
        <f t="shared" si="60"/>
        <v>1</v>
      </c>
      <c r="AC233" s="327" t="b">
        <f t="shared" si="61"/>
        <v>1</v>
      </c>
      <c r="AD233" s="327" t="b">
        <f t="shared" si="62"/>
        <v>1</v>
      </c>
      <c r="AE233" s="327" t="b">
        <f t="shared" si="63"/>
        <v>1</v>
      </c>
      <c r="AF233" s="327" t="b">
        <f t="shared" si="64"/>
        <v>1</v>
      </c>
      <c r="AG233" s="327" t="b">
        <f t="shared" si="65"/>
        <v>1</v>
      </c>
      <c r="AH233" s="327" t="b">
        <f t="shared" si="66"/>
        <v>1</v>
      </c>
    </row>
    <row r="234" spans="1:34" s="31" customFormat="1" ht="15.75" x14ac:dyDescent="0.25">
      <c r="A234" s="3"/>
      <c r="B234" s="78">
        <v>215</v>
      </c>
      <c r="C234" s="314"/>
      <c r="D234" s="315"/>
      <c r="E234" s="78">
        <v>215</v>
      </c>
      <c r="F234" s="314"/>
      <c r="G234" s="315"/>
      <c r="H234" s="78">
        <v>215</v>
      </c>
      <c r="I234" s="314"/>
      <c r="J234" s="315"/>
      <c r="K234" s="78">
        <v>215</v>
      </c>
      <c r="L234" s="314"/>
      <c r="M234" s="78">
        <v>215</v>
      </c>
      <c r="N234" s="314"/>
      <c r="O234" s="78">
        <v>215</v>
      </c>
      <c r="P234" s="314"/>
      <c r="Q234" s="78"/>
      <c r="R234" s="279"/>
      <c r="T234" s="327" t="b">
        <f t="shared" si="52"/>
        <v>1</v>
      </c>
      <c r="U234" s="327" t="b">
        <f t="shared" si="53"/>
        <v>1</v>
      </c>
      <c r="V234" s="327" t="b">
        <f t="shared" si="54"/>
        <v>1</v>
      </c>
      <c r="W234" s="327" t="b">
        <f t="shared" si="55"/>
        <v>1</v>
      </c>
      <c r="X234" s="327" t="b">
        <f t="shared" si="56"/>
        <v>1</v>
      </c>
      <c r="Y234" s="327" t="b">
        <f t="shared" si="57"/>
        <v>1</v>
      </c>
      <c r="Z234" s="327" t="b">
        <f t="shared" si="58"/>
        <v>1</v>
      </c>
      <c r="AA234" s="327" t="b">
        <f t="shared" si="59"/>
        <v>1</v>
      </c>
      <c r="AB234" s="327" t="b">
        <f t="shared" si="60"/>
        <v>1</v>
      </c>
      <c r="AC234" s="327" t="b">
        <f t="shared" si="61"/>
        <v>1</v>
      </c>
      <c r="AD234" s="327" t="b">
        <f t="shared" si="62"/>
        <v>1</v>
      </c>
      <c r="AE234" s="327" t="b">
        <f t="shared" si="63"/>
        <v>1</v>
      </c>
      <c r="AF234" s="327" t="b">
        <f t="shared" si="64"/>
        <v>1</v>
      </c>
      <c r="AG234" s="327" t="b">
        <f t="shared" si="65"/>
        <v>1</v>
      </c>
      <c r="AH234" s="327" t="b">
        <f t="shared" si="66"/>
        <v>1</v>
      </c>
    </row>
    <row r="235" spans="1:34" s="31" customFormat="1" ht="15.75" x14ac:dyDescent="0.25">
      <c r="A235" s="3"/>
      <c r="B235" s="78">
        <v>216</v>
      </c>
      <c r="C235" s="314"/>
      <c r="D235" s="315"/>
      <c r="E235" s="78">
        <v>216</v>
      </c>
      <c r="F235" s="314"/>
      <c r="G235" s="315"/>
      <c r="H235" s="78">
        <v>216</v>
      </c>
      <c r="I235" s="314"/>
      <c r="J235" s="315"/>
      <c r="K235" s="78">
        <v>216</v>
      </c>
      <c r="L235" s="314"/>
      <c r="M235" s="78">
        <v>216</v>
      </c>
      <c r="N235" s="314"/>
      <c r="O235" s="78">
        <v>216</v>
      </c>
      <c r="P235" s="314"/>
      <c r="Q235" s="78"/>
      <c r="R235" s="279"/>
      <c r="T235" s="327" t="b">
        <f t="shared" si="52"/>
        <v>1</v>
      </c>
      <c r="U235" s="327" t="b">
        <f t="shared" si="53"/>
        <v>1</v>
      </c>
      <c r="V235" s="327" t="b">
        <f t="shared" si="54"/>
        <v>1</v>
      </c>
      <c r="W235" s="327" t="b">
        <f t="shared" si="55"/>
        <v>1</v>
      </c>
      <c r="X235" s="327" t="b">
        <f t="shared" si="56"/>
        <v>1</v>
      </c>
      <c r="Y235" s="327" t="b">
        <f t="shared" si="57"/>
        <v>1</v>
      </c>
      <c r="Z235" s="327" t="b">
        <f t="shared" si="58"/>
        <v>1</v>
      </c>
      <c r="AA235" s="327" t="b">
        <f t="shared" si="59"/>
        <v>1</v>
      </c>
      <c r="AB235" s="327" t="b">
        <f t="shared" si="60"/>
        <v>1</v>
      </c>
      <c r="AC235" s="327" t="b">
        <f t="shared" si="61"/>
        <v>1</v>
      </c>
      <c r="AD235" s="327" t="b">
        <f t="shared" si="62"/>
        <v>1</v>
      </c>
      <c r="AE235" s="327" t="b">
        <f t="shared" si="63"/>
        <v>1</v>
      </c>
      <c r="AF235" s="327" t="b">
        <f t="shared" si="64"/>
        <v>1</v>
      </c>
      <c r="AG235" s="327" t="b">
        <f t="shared" si="65"/>
        <v>1</v>
      </c>
      <c r="AH235" s="327" t="b">
        <f t="shared" si="66"/>
        <v>1</v>
      </c>
    </row>
    <row r="236" spans="1:34" s="31" customFormat="1" ht="15.75" x14ac:dyDescent="0.25">
      <c r="A236" s="3"/>
      <c r="B236" s="78">
        <v>217</v>
      </c>
      <c r="C236" s="314"/>
      <c r="D236" s="315"/>
      <c r="E236" s="78">
        <v>217</v>
      </c>
      <c r="F236" s="314"/>
      <c r="G236" s="315"/>
      <c r="H236" s="78">
        <v>217</v>
      </c>
      <c r="I236" s="314"/>
      <c r="J236" s="315"/>
      <c r="K236" s="78">
        <v>217</v>
      </c>
      <c r="L236" s="314"/>
      <c r="M236" s="78">
        <v>217</v>
      </c>
      <c r="N236" s="314"/>
      <c r="O236" s="78">
        <v>217</v>
      </c>
      <c r="P236" s="314"/>
      <c r="Q236" s="78"/>
      <c r="R236" s="279"/>
      <c r="T236" s="327" t="b">
        <f t="shared" si="52"/>
        <v>1</v>
      </c>
      <c r="U236" s="327" t="b">
        <f t="shared" si="53"/>
        <v>1</v>
      </c>
      <c r="V236" s="327" t="b">
        <f t="shared" si="54"/>
        <v>1</v>
      </c>
      <c r="W236" s="327" t="b">
        <f t="shared" si="55"/>
        <v>1</v>
      </c>
      <c r="X236" s="327" t="b">
        <f t="shared" si="56"/>
        <v>1</v>
      </c>
      <c r="Y236" s="327" t="b">
        <f t="shared" si="57"/>
        <v>1</v>
      </c>
      <c r="Z236" s="327" t="b">
        <f t="shared" si="58"/>
        <v>1</v>
      </c>
      <c r="AA236" s="327" t="b">
        <f t="shared" si="59"/>
        <v>1</v>
      </c>
      <c r="AB236" s="327" t="b">
        <f t="shared" si="60"/>
        <v>1</v>
      </c>
      <c r="AC236" s="327" t="b">
        <f t="shared" si="61"/>
        <v>1</v>
      </c>
      <c r="AD236" s="327" t="b">
        <f t="shared" si="62"/>
        <v>1</v>
      </c>
      <c r="AE236" s="327" t="b">
        <f t="shared" si="63"/>
        <v>1</v>
      </c>
      <c r="AF236" s="327" t="b">
        <f t="shared" si="64"/>
        <v>1</v>
      </c>
      <c r="AG236" s="327" t="b">
        <f t="shared" si="65"/>
        <v>1</v>
      </c>
      <c r="AH236" s="327" t="b">
        <f t="shared" si="66"/>
        <v>1</v>
      </c>
    </row>
    <row r="237" spans="1:34" s="31" customFormat="1" ht="15.75" x14ac:dyDescent="0.25">
      <c r="A237" s="3"/>
      <c r="B237" s="78">
        <v>218</v>
      </c>
      <c r="C237" s="314"/>
      <c r="D237" s="315"/>
      <c r="E237" s="78">
        <v>218</v>
      </c>
      <c r="F237" s="314"/>
      <c r="G237" s="315"/>
      <c r="H237" s="78">
        <v>218</v>
      </c>
      <c r="I237" s="314"/>
      <c r="J237" s="315"/>
      <c r="K237" s="78">
        <v>218</v>
      </c>
      <c r="L237" s="314"/>
      <c r="M237" s="78">
        <v>218</v>
      </c>
      <c r="N237" s="314"/>
      <c r="O237" s="78">
        <v>218</v>
      </c>
      <c r="P237" s="314"/>
      <c r="Q237" s="78"/>
      <c r="R237" s="279"/>
      <c r="T237" s="327" t="b">
        <f t="shared" si="52"/>
        <v>1</v>
      </c>
      <c r="U237" s="327" t="b">
        <f t="shared" si="53"/>
        <v>1</v>
      </c>
      <c r="V237" s="327" t="b">
        <f t="shared" si="54"/>
        <v>1</v>
      </c>
      <c r="W237" s="327" t="b">
        <f t="shared" si="55"/>
        <v>1</v>
      </c>
      <c r="X237" s="327" t="b">
        <f t="shared" si="56"/>
        <v>1</v>
      </c>
      <c r="Y237" s="327" t="b">
        <f t="shared" si="57"/>
        <v>1</v>
      </c>
      <c r="Z237" s="327" t="b">
        <f t="shared" si="58"/>
        <v>1</v>
      </c>
      <c r="AA237" s="327" t="b">
        <f t="shared" si="59"/>
        <v>1</v>
      </c>
      <c r="AB237" s="327" t="b">
        <f t="shared" si="60"/>
        <v>1</v>
      </c>
      <c r="AC237" s="327" t="b">
        <f t="shared" si="61"/>
        <v>1</v>
      </c>
      <c r="AD237" s="327" t="b">
        <f t="shared" si="62"/>
        <v>1</v>
      </c>
      <c r="AE237" s="327" t="b">
        <f t="shared" si="63"/>
        <v>1</v>
      </c>
      <c r="AF237" s="327" t="b">
        <f t="shared" si="64"/>
        <v>1</v>
      </c>
      <c r="AG237" s="327" t="b">
        <f t="shared" si="65"/>
        <v>1</v>
      </c>
      <c r="AH237" s="327" t="b">
        <f t="shared" si="66"/>
        <v>1</v>
      </c>
    </row>
    <row r="238" spans="1:34" s="31" customFormat="1" ht="15.75" x14ac:dyDescent="0.25">
      <c r="A238" s="3"/>
      <c r="B238" s="78">
        <v>219</v>
      </c>
      <c r="C238" s="314"/>
      <c r="D238" s="315"/>
      <c r="E238" s="78">
        <v>219</v>
      </c>
      <c r="F238" s="314"/>
      <c r="G238" s="315"/>
      <c r="H238" s="78">
        <v>219</v>
      </c>
      <c r="I238" s="314"/>
      <c r="J238" s="315"/>
      <c r="K238" s="78">
        <v>219</v>
      </c>
      <c r="L238" s="314"/>
      <c r="M238" s="78">
        <v>219</v>
      </c>
      <c r="N238" s="314"/>
      <c r="O238" s="78">
        <v>219</v>
      </c>
      <c r="P238" s="314"/>
      <c r="Q238" s="78"/>
      <c r="R238" s="279"/>
      <c r="T238" s="327" t="b">
        <f t="shared" si="52"/>
        <v>1</v>
      </c>
      <c r="U238" s="327" t="b">
        <f t="shared" si="53"/>
        <v>1</v>
      </c>
      <c r="V238" s="327" t="b">
        <f t="shared" si="54"/>
        <v>1</v>
      </c>
      <c r="W238" s="327" t="b">
        <f t="shared" si="55"/>
        <v>1</v>
      </c>
      <c r="X238" s="327" t="b">
        <f t="shared" si="56"/>
        <v>1</v>
      </c>
      <c r="Y238" s="327" t="b">
        <f t="shared" si="57"/>
        <v>1</v>
      </c>
      <c r="Z238" s="327" t="b">
        <f t="shared" si="58"/>
        <v>1</v>
      </c>
      <c r="AA238" s="327" t="b">
        <f t="shared" si="59"/>
        <v>1</v>
      </c>
      <c r="AB238" s="327" t="b">
        <f t="shared" si="60"/>
        <v>1</v>
      </c>
      <c r="AC238" s="327" t="b">
        <f t="shared" si="61"/>
        <v>1</v>
      </c>
      <c r="AD238" s="327" t="b">
        <f t="shared" si="62"/>
        <v>1</v>
      </c>
      <c r="AE238" s="327" t="b">
        <f t="shared" si="63"/>
        <v>1</v>
      </c>
      <c r="AF238" s="327" t="b">
        <f t="shared" si="64"/>
        <v>1</v>
      </c>
      <c r="AG238" s="327" t="b">
        <f t="shared" si="65"/>
        <v>1</v>
      </c>
      <c r="AH238" s="327" t="b">
        <f t="shared" si="66"/>
        <v>1</v>
      </c>
    </row>
    <row r="239" spans="1:34" s="31" customFormat="1" ht="15.75" x14ac:dyDescent="0.25">
      <c r="A239" s="3"/>
      <c r="B239" s="78">
        <v>220</v>
      </c>
      <c r="C239" s="314"/>
      <c r="D239" s="315"/>
      <c r="E239" s="78">
        <v>220</v>
      </c>
      <c r="F239" s="314"/>
      <c r="G239" s="315"/>
      <c r="H239" s="78">
        <v>220</v>
      </c>
      <c r="I239" s="314"/>
      <c r="J239" s="315"/>
      <c r="K239" s="78">
        <v>220</v>
      </c>
      <c r="L239" s="314"/>
      <c r="M239" s="78">
        <v>220</v>
      </c>
      <c r="N239" s="314"/>
      <c r="O239" s="78">
        <v>220</v>
      </c>
      <c r="P239" s="314"/>
      <c r="Q239" s="78"/>
      <c r="R239" s="279"/>
      <c r="T239" s="327" t="b">
        <f t="shared" si="52"/>
        <v>1</v>
      </c>
      <c r="U239" s="327" t="b">
        <f t="shared" si="53"/>
        <v>1</v>
      </c>
      <c r="V239" s="327" t="b">
        <f t="shared" si="54"/>
        <v>1</v>
      </c>
      <c r="W239" s="327" t="b">
        <f t="shared" si="55"/>
        <v>1</v>
      </c>
      <c r="X239" s="327" t="b">
        <f t="shared" si="56"/>
        <v>1</v>
      </c>
      <c r="Y239" s="327" t="b">
        <f t="shared" si="57"/>
        <v>1</v>
      </c>
      <c r="Z239" s="327" t="b">
        <f t="shared" si="58"/>
        <v>1</v>
      </c>
      <c r="AA239" s="327" t="b">
        <f t="shared" si="59"/>
        <v>1</v>
      </c>
      <c r="AB239" s="327" t="b">
        <f t="shared" si="60"/>
        <v>1</v>
      </c>
      <c r="AC239" s="327" t="b">
        <f t="shared" si="61"/>
        <v>1</v>
      </c>
      <c r="AD239" s="327" t="b">
        <f t="shared" si="62"/>
        <v>1</v>
      </c>
      <c r="AE239" s="327" t="b">
        <f t="shared" si="63"/>
        <v>1</v>
      </c>
      <c r="AF239" s="327" t="b">
        <f t="shared" si="64"/>
        <v>1</v>
      </c>
      <c r="AG239" s="327" t="b">
        <f t="shared" si="65"/>
        <v>1</v>
      </c>
      <c r="AH239" s="327" t="b">
        <f t="shared" si="66"/>
        <v>1</v>
      </c>
    </row>
    <row r="240" spans="1:34" s="31" customFormat="1" ht="15.75" x14ac:dyDescent="0.25">
      <c r="A240" s="3"/>
      <c r="B240" s="78">
        <v>221</v>
      </c>
      <c r="C240" s="314"/>
      <c r="D240" s="315"/>
      <c r="E240" s="78">
        <v>221</v>
      </c>
      <c r="F240" s="314"/>
      <c r="G240" s="315"/>
      <c r="H240" s="78">
        <v>221</v>
      </c>
      <c r="I240" s="314"/>
      <c r="J240" s="315"/>
      <c r="K240" s="78">
        <v>221</v>
      </c>
      <c r="L240" s="314"/>
      <c r="M240" s="78">
        <v>221</v>
      </c>
      <c r="N240" s="314"/>
      <c r="O240" s="78">
        <v>221</v>
      </c>
      <c r="P240" s="314"/>
      <c r="Q240" s="78"/>
      <c r="R240" s="279"/>
      <c r="T240" s="327" t="b">
        <f t="shared" si="52"/>
        <v>1</v>
      </c>
      <c r="U240" s="327" t="b">
        <f t="shared" si="53"/>
        <v>1</v>
      </c>
      <c r="V240" s="327" t="b">
        <f t="shared" si="54"/>
        <v>1</v>
      </c>
      <c r="W240" s="327" t="b">
        <f t="shared" si="55"/>
        <v>1</v>
      </c>
      <c r="X240" s="327" t="b">
        <f t="shared" si="56"/>
        <v>1</v>
      </c>
      <c r="Y240" s="327" t="b">
        <f t="shared" si="57"/>
        <v>1</v>
      </c>
      <c r="Z240" s="327" t="b">
        <f t="shared" si="58"/>
        <v>1</v>
      </c>
      <c r="AA240" s="327" t="b">
        <f t="shared" si="59"/>
        <v>1</v>
      </c>
      <c r="AB240" s="327" t="b">
        <f t="shared" si="60"/>
        <v>1</v>
      </c>
      <c r="AC240" s="327" t="b">
        <f t="shared" si="61"/>
        <v>1</v>
      </c>
      <c r="AD240" s="327" t="b">
        <f t="shared" si="62"/>
        <v>1</v>
      </c>
      <c r="AE240" s="327" t="b">
        <f t="shared" si="63"/>
        <v>1</v>
      </c>
      <c r="AF240" s="327" t="b">
        <f t="shared" si="64"/>
        <v>1</v>
      </c>
      <c r="AG240" s="327" t="b">
        <f t="shared" si="65"/>
        <v>1</v>
      </c>
      <c r="AH240" s="327" t="b">
        <f t="shared" si="66"/>
        <v>1</v>
      </c>
    </row>
    <row r="241" spans="1:34" s="31" customFormat="1" ht="15.75" x14ac:dyDescent="0.25">
      <c r="A241" s="3"/>
      <c r="B241" s="78">
        <v>222</v>
      </c>
      <c r="C241" s="314"/>
      <c r="D241" s="315"/>
      <c r="E241" s="78">
        <v>222</v>
      </c>
      <c r="F241" s="314"/>
      <c r="G241" s="315"/>
      <c r="H241" s="78">
        <v>222</v>
      </c>
      <c r="I241" s="314"/>
      <c r="J241" s="315"/>
      <c r="K241" s="78">
        <v>222</v>
      </c>
      <c r="L241" s="314"/>
      <c r="M241" s="78">
        <v>222</v>
      </c>
      <c r="N241" s="314"/>
      <c r="O241" s="78">
        <v>222</v>
      </c>
      <c r="P241" s="314"/>
      <c r="Q241" s="78"/>
      <c r="R241" s="279"/>
      <c r="T241" s="327" t="b">
        <f t="shared" si="52"/>
        <v>1</v>
      </c>
      <c r="U241" s="327" t="b">
        <f t="shared" si="53"/>
        <v>1</v>
      </c>
      <c r="V241" s="327" t="b">
        <f t="shared" si="54"/>
        <v>1</v>
      </c>
      <c r="W241" s="327" t="b">
        <f t="shared" si="55"/>
        <v>1</v>
      </c>
      <c r="X241" s="327" t="b">
        <f t="shared" si="56"/>
        <v>1</v>
      </c>
      <c r="Y241" s="327" t="b">
        <f t="shared" si="57"/>
        <v>1</v>
      </c>
      <c r="Z241" s="327" t="b">
        <f t="shared" si="58"/>
        <v>1</v>
      </c>
      <c r="AA241" s="327" t="b">
        <f t="shared" si="59"/>
        <v>1</v>
      </c>
      <c r="AB241" s="327" t="b">
        <f t="shared" si="60"/>
        <v>1</v>
      </c>
      <c r="AC241" s="327" t="b">
        <f t="shared" si="61"/>
        <v>1</v>
      </c>
      <c r="AD241" s="327" t="b">
        <f t="shared" si="62"/>
        <v>1</v>
      </c>
      <c r="AE241" s="327" t="b">
        <f t="shared" si="63"/>
        <v>1</v>
      </c>
      <c r="AF241" s="327" t="b">
        <f t="shared" si="64"/>
        <v>1</v>
      </c>
      <c r="AG241" s="327" t="b">
        <f t="shared" si="65"/>
        <v>1</v>
      </c>
      <c r="AH241" s="327" t="b">
        <f t="shared" si="66"/>
        <v>1</v>
      </c>
    </row>
    <row r="242" spans="1:34" s="31" customFormat="1" ht="15.75" x14ac:dyDescent="0.25">
      <c r="A242" s="3"/>
      <c r="B242" s="78">
        <v>223</v>
      </c>
      <c r="C242" s="314"/>
      <c r="D242" s="315"/>
      <c r="E242" s="78">
        <v>223</v>
      </c>
      <c r="F242" s="314"/>
      <c r="G242" s="315"/>
      <c r="H242" s="78">
        <v>223</v>
      </c>
      <c r="I242" s="314"/>
      <c r="J242" s="315"/>
      <c r="K242" s="78">
        <v>223</v>
      </c>
      <c r="L242" s="314"/>
      <c r="M242" s="78">
        <v>223</v>
      </c>
      <c r="N242" s="314"/>
      <c r="O242" s="78">
        <v>223</v>
      </c>
      <c r="P242" s="314"/>
      <c r="Q242" s="78"/>
      <c r="R242" s="279"/>
      <c r="T242" s="327" t="b">
        <f t="shared" si="52"/>
        <v>1</v>
      </c>
      <c r="U242" s="327" t="b">
        <f t="shared" si="53"/>
        <v>1</v>
      </c>
      <c r="V242" s="327" t="b">
        <f t="shared" si="54"/>
        <v>1</v>
      </c>
      <c r="W242" s="327" t="b">
        <f t="shared" si="55"/>
        <v>1</v>
      </c>
      <c r="X242" s="327" t="b">
        <f t="shared" si="56"/>
        <v>1</v>
      </c>
      <c r="Y242" s="327" t="b">
        <f t="shared" si="57"/>
        <v>1</v>
      </c>
      <c r="Z242" s="327" t="b">
        <f t="shared" si="58"/>
        <v>1</v>
      </c>
      <c r="AA242" s="327" t="b">
        <f t="shared" si="59"/>
        <v>1</v>
      </c>
      <c r="AB242" s="327" t="b">
        <f t="shared" si="60"/>
        <v>1</v>
      </c>
      <c r="AC242" s="327" t="b">
        <f t="shared" si="61"/>
        <v>1</v>
      </c>
      <c r="AD242" s="327" t="b">
        <f t="shared" si="62"/>
        <v>1</v>
      </c>
      <c r="AE242" s="327" t="b">
        <f t="shared" si="63"/>
        <v>1</v>
      </c>
      <c r="AF242" s="327" t="b">
        <f t="shared" si="64"/>
        <v>1</v>
      </c>
      <c r="AG242" s="327" t="b">
        <f t="shared" si="65"/>
        <v>1</v>
      </c>
      <c r="AH242" s="327" t="b">
        <f t="shared" si="66"/>
        <v>1</v>
      </c>
    </row>
    <row r="243" spans="1:34" s="31" customFormat="1" ht="15.75" x14ac:dyDescent="0.25">
      <c r="A243" s="3"/>
      <c r="B243" s="78">
        <v>224</v>
      </c>
      <c r="C243" s="314"/>
      <c r="D243" s="315"/>
      <c r="E243" s="78">
        <v>224</v>
      </c>
      <c r="F243" s="314"/>
      <c r="G243" s="315"/>
      <c r="H243" s="78">
        <v>224</v>
      </c>
      <c r="I243" s="314"/>
      <c r="J243" s="315"/>
      <c r="K243" s="78">
        <v>224</v>
      </c>
      <c r="L243" s="314"/>
      <c r="M243" s="78">
        <v>224</v>
      </c>
      <c r="N243" s="314"/>
      <c r="O243" s="78">
        <v>224</v>
      </c>
      <c r="P243" s="314"/>
      <c r="Q243" s="78"/>
      <c r="R243" s="279"/>
      <c r="T243" s="327" t="b">
        <f t="shared" si="52"/>
        <v>1</v>
      </c>
      <c r="U243" s="327" t="b">
        <f t="shared" si="53"/>
        <v>1</v>
      </c>
      <c r="V243" s="327" t="b">
        <f t="shared" si="54"/>
        <v>1</v>
      </c>
      <c r="W243" s="327" t="b">
        <f t="shared" si="55"/>
        <v>1</v>
      </c>
      <c r="X243" s="327" t="b">
        <f t="shared" si="56"/>
        <v>1</v>
      </c>
      <c r="Y243" s="327" t="b">
        <f t="shared" si="57"/>
        <v>1</v>
      </c>
      <c r="Z243" s="327" t="b">
        <f t="shared" si="58"/>
        <v>1</v>
      </c>
      <c r="AA243" s="327" t="b">
        <f t="shared" si="59"/>
        <v>1</v>
      </c>
      <c r="AB243" s="327" t="b">
        <f t="shared" si="60"/>
        <v>1</v>
      </c>
      <c r="AC243" s="327" t="b">
        <f t="shared" si="61"/>
        <v>1</v>
      </c>
      <c r="AD243" s="327" t="b">
        <f t="shared" si="62"/>
        <v>1</v>
      </c>
      <c r="AE243" s="327" t="b">
        <f t="shared" si="63"/>
        <v>1</v>
      </c>
      <c r="AF243" s="327" t="b">
        <f t="shared" si="64"/>
        <v>1</v>
      </c>
      <c r="AG243" s="327" t="b">
        <f t="shared" si="65"/>
        <v>1</v>
      </c>
      <c r="AH243" s="327" t="b">
        <f t="shared" si="66"/>
        <v>1</v>
      </c>
    </row>
    <row r="244" spans="1:34" s="31" customFormat="1" ht="15.75" x14ac:dyDescent="0.25">
      <c r="A244" s="3"/>
      <c r="B244" s="78">
        <v>225</v>
      </c>
      <c r="C244" s="314"/>
      <c r="D244" s="315"/>
      <c r="E244" s="78">
        <v>225</v>
      </c>
      <c r="F244" s="314"/>
      <c r="G244" s="315"/>
      <c r="H244" s="78">
        <v>225</v>
      </c>
      <c r="I244" s="314"/>
      <c r="J244" s="315"/>
      <c r="K244" s="78">
        <v>225</v>
      </c>
      <c r="L244" s="314"/>
      <c r="M244" s="78">
        <v>225</v>
      </c>
      <c r="N244" s="314"/>
      <c r="O244" s="78">
        <v>225</v>
      </c>
      <c r="P244" s="314"/>
      <c r="Q244" s="78"/>
      <c r="R244" s="279"/>
      <c r="T244" s="327" t="b">
        <f t="shared" si="52"/>
        <v>1</v>
      </c>
      <c r="U244" s="327" t="b">
        <f t="shared" si="53"/>
        <v>1</v>
      </c>
      <c r="V244" s="327" t="b">
        <f t="shared" si="54"/>
        <v>1</v>
      </c>
      <c r="W244" s="327" t="b">
        <f t="shared" si="55"/>
        <v>1</v>
      </c>
      <c r="X244" s="327" t="b">
        <f t="shared" si="56"/>
        <v>1</v>
      </c>
      <c r="Y244" s="327" t="b">
        <f t="shared" si="57"/>
        <v>1</v>
      </c>
      <c r="Z244" s="327" t="b">
        <f t="shared" si="58"/>
        <v>1</v>
      </c>
      <c r="AA244" s="327" t="b">
        <f t="shared" si="59"/>
        <v>1</v>
      </c>
      <c r="AB244" s="327" t="b">
        <f t="shared" si="60"/>
        <v>1</v>
      </c>
      <c r="AC244" s="327" t="b">
        <f t="shared" si="61"/>
        <v>1</v>
      </c>
      <c r="AD244" s="327" t="b">
        <f t="shared" si="62"/>
        <v>1</v>
      </c>
      <c r="AE244" s="327" t="b">
        <f t="shared" si="63"/>
        <v>1</v>
      </c>
      <c r="AF244" s="327" t="b">
        <f t="shared" si="64"/>
        <v>1</v>
      </c>
      <c r="AG244" s="327" t="b">
        <f t="shared" si="65"/>
        <v>1</v>
      </c>
      <c r="AH244" s="327" t="b">
        <f t="shared" si="66"/>
        <v>1</v>
      </c>
    </row>
    <row r="245" spans="1:34" s="31" customFormat="1" ht="15.75" x14ac:dyDescent="0.25">
      <c r="A245" s="3"/>
      <c r="B245" s="78">
        <v>226</v>
      </c>
      <c r="C245" s="314"/>
      <c r="D245" s="315"/>
      <c r="E245" s="78">
        <v>226</v>
      </c>
      <c r="F245" s="314"/>
      <c r="G245" s="315"/>
      <c r="H245" s="78">
        <v>226</v>
      </c>
      <c r="I245" s="314"/>
      <c r="J245" s="315"/>
      <c r="K245" s="78">
        <v>226</v>
      </c>
      <c r="L245" s="314"/>
      <c r="M245" s="78">
        <v>226</v>
      </c>
      <c r="N245" s="314"/>
      <c r="O245" s="78">
        <v>226</v>
      </c>
      <c r="P245" s="314"/>
      <c r="Q245" s="78"/>
      <c r="R245" s="279"/>
      <c r="T245" s="327" t="b">
        <f t="shared" si="52"/>
        <v>1</v>
      </c>
      <c r="U245" s="327" t="b">
        <f t="shared" si="53"/>
        <v>1</v>
      </c>
      <c r="V245" s="327" t="b">
        <f t="shared" si="54"/>
        <v>1</v>
      </c>
      <c r="W245" s="327" t="b">
        <f t="shared" si="55"/>
        <v>1</v>
      </c>
      <c r="X245" s="327" t="b">
        <f t="shared" si="56"/>
        <v>1</v>
      </c>
      <c r="Y245" s="327" t="b">
        <f t="shared" si="57"/>
        <v>1</v>
      </c>
      <c r="Z245" s="327" t="b">
        <f t="shared" si="58"/>
        <v>1</v>
      </c>
      <c r="AA245" s="327" t="b">
        <f t="shared" si="59"/>
        <v>1</v>
      </c>
      <c r="AB245" s="327" t="b">
        <f t="shared" si="60"/>
        <v>1</v>
      </c>
      <c r="AC245" s="327" t="b">
        <f t="shared" si="61"/>
        <v>1</v>
      </c>
      <c r="AD245" s="327" t="b">
        <f t="shared" si="62"/>
        <v>1</v>
      </c>
      <c r="AE245" s="327" t="b">
        <f t="shared" si="63"/>
        <v>1</v>
      </c>
      <c r="AF245" s="327" t="b">
        <f t="shared" si="64"/>
        <v>1</v>
      </c>
      <c r="AG245" s="327" t="b">
        <f t="shared" si="65"/>
        <v>1</v>
      </c>
      <c r="AH245" s="327" t="b">
        <f t="shared" si="66"/>
        <v>1</v>
      </c>
    </row>
    <row r="246" spans="1:34" s="31" customFormat="1" ht="15.75" x14ac:dyDescent="0.25">
      <c r="A246" s="3"/>
      <c r="B246" s="78">
        <v>227</v>
      </c>
      <c r="C246" s="314"/>
      <c r="D246" s="315"/>
      <c r="E246" s="78">
        <v>227</v>
      </c>
      <c r="F246" s="314"/>
      <c r="G246" s="315"/>
      <c r="H246" s="78">
        <v>227</v>
      </c>
      <c r="I246" s="314"/>
      <c r="J246" s="315"/>
      <c r="K246" s="78">
        <v>227</v>
      </c>
      <c r="L246" s="314"/>
      <c r="M246" s="78">
        <v>227</v>
      </c>
      <c r="N246" s="314"/>
      <c r="O246" s="78">
        <v>227</v>
      </c>
      <c r="P246" s="314"/>
      <c r="Q246" s="78"/>
      <c r="R246" s="279"/>
      <c r="T246" s="327" t="b">
        <f t="shared" si="52"/>
        <v>1</v>
      </c>
      <c r="U246" s="327" t="b">
        <f t="shared" si="53"/>
        <v>1</v>
      </c>
      <c r="V246" s="327" t="b">
        <f t="shared" si="54"/>
        <v>1</v>
      </c>
      <c r="W246" s="327" t="b">
        <f t="shared" si="55"/>
        <v>1</v>
      </c>
      <c r="X246" s="327" t="b">
        <f t="shared" si="56"/>
        <v>1</v>
      </c>
      <c r="Y246" s="327" t="b">
        <f t="shared" si="57"/>
        <v>1</v>
      </c>
      <c r="Z246" s="327" t="b">
        <f t="shared" si="58"/>
        <v>1</v>
      </c>
      <c r="AA246" s="327" t="b">
        <f t="shared" si="59"/>
        <v>1</v>
      </c>
      <c r="AB246" s="327" t="b">
        <f t="shared" si="60"/>
        <v>1</v>
      </c>
      <c r="AC246" s="327" t="b">
        <f t="shared" si="61"/>
        <v>1</v>
      </c>
      <c r="AD246" s="327" t="b">
        <f t="shared" si="62"/>
        <v>1</v>
      </c>
      <c r="AE246" s="327" t="b">
        <f t="shared" si="63"/>
        <v>1</v>
      </c>
      <c r="AF246" s="327" t="b">
        <f t="shared" si="64"/>
        <v>1</v>
      </c>
      <c r="AG246" s="327" t="b">
        <f t="shared" si="65"/>
        <v>1</v>
      </c>
      <c r="AH246" s="327" t="b">
        <f t="shared" si="66"/>
        <v>1</v>
      </c>
    </row>
    <row r="247" spans="1:34" s="31" customFormat="1" ht="15.75" x14ac:dyDescent="0.25">
      <c r="A247" s="3"/>
      <c r="B247" s="78">
        <v>228</v>
      </c>
      <c r="C247" s="314"/>
      <c r="D247" s="315"/>
      <c r="E247" s="78">
        <v>228</v>
      </c>
      <c r="F247" s="314"/>
      <c r="G247" s="315"/>
      <c r="H247" s="78">
        <v>228</v>
      </c>
      <c r="I247" s="314"/>
      <c r="J247" s="315"/>
      <c r="K247" s="78">
        <v>228</v>
      </c>
      <c r="L247" s="314"/>
      <c r="M247" s="78">
        <v>228</v>
      </c>
      <c r="N247" s="314"/>
      <c r="O247" s="78">
        <v>228</v>
      </c>
      <c r="P247" s="314"/>
      <c r="Q247" s="78"/>
      <c r="R247" s="279"/>
      <c r="T247" s="327" t="b">
        <f t="shared" si="52"/>
        <v>1</v>
      </c>
      <c r="U247" s="327" t="b">
        <f t="shared" si="53"/>
        <v>1</v>
      </c>
      <c r="V247" s="327" t="b">
        <f t="shared" si="54"/>
        <v>1</v>
      </c>
      <c r="W247" s="327" t="b">
        <f t="shared" si="55"/>
        <v>1</v>
      </c>
      <c r="X247" s="327" t="b">
        <f t="shared" si="56"/>
        <v>1</v>
      </c>
      <c r="Y247" s="327" t="b">
        <f t="shared" si="57"/>
        <v>1</v>
      </c>
      <c r="Z247" s="327" t="b">
        <f t="shared" si="58"/>
        <v>1</v>
      </c>
      <c r="AA247" s="327" t="b">
        <f t="shared" si="59"/>
        <v>1</v>
      </c>
      <c r="AB247" s="327" t="b">
        <f t="shared" si="60"/>
        <v>1</v>
      </c>
      <c r="AC247" s="327" t="b">
        <f t="shared" si="61"/>
        <v>1</v>
      </c>
      <c r="AD247" s="327" t="b">
        <f t="shared" si="62"/>
        <v>1</v>
      </c>
      <c r="AE247" s="327" t="b">
        <f t="shared" si="63"/>
        <v>1</v>
      </c>
      <c r="AF247" s="327" t="b">
        <f t="shared" si="64"/>
        <v>1</v>
      </c>
      <c r="AG247" s="327" t="b">
        <f t="shared" si="65"/>
        <v>1</v>
      </c>
      <c r="AH247" s="327" t="b">
        <f t="shared" si="66"/>
        <v>1</v>
      </c>
    </row>
    <row r="248" spans="1:34" s="31" customFormat="1" ht="15.75" x14ac:dyDescent="0.25">
      <c r="A248" s="3"/>
      <c r="B248" s="78">
        <v>229</v>
      </c>
      <c r="C248" s="314"/>
      <c r="D248" s="315"/>
      <c r="E248" s="78">
        <v>229</v>
      </c>
      <c r="F248" s="314"/>
      <c r="G248" s="315"/>
      <c r="H248" s="78">
        <v>229</v>
      </c>
      <c r="I248" s="314"/>
      <c r="J248" s="315"/>
      <c r="K248" s="78">
        <v>229</v>
      </c>
      <c r="L248" s="314"/>
      <c r="M248" s="78">
        <v>229</v>
      </c>
      <c r="N248" s="314"/>
      <c r="O248" s="78">
        <v>229</v>
      </c>
      <c r="P248" s="314"/>
      <c r="Q248" s="78"/>
      <c r="R248" s="279"/>
      <c r="T248" s="327" t="b">
        <f t="shared" si="52"/>
        <v>1</v>
      </c>
      <c r="U248" s="327" t="b">
        <f t="shared" si="53"/>
        <v>1</v>
      </c>
      <c r="V248" s="327" t="b">
        <f t="shared" si="54"/>
        <v>1</v>
      </c>
      <c r="W248" s="327" t="b">
        <f t="shared" si="55"/>
        <v>1</v>
      </c>
      <c r="X248" s="327" t="b">
        <f t="shared" si="56"/>
        <v>1</v>
      </c>
      <c r="Y248" s="327" t="b">
        <f t="shared" si="57"/>
        <v>1</v>
      </c>
      <c r="Z248" s="327" t="b">
        <f t="shared" si="58"/>
        <v>1</v>
      </c>
      <c r="AA248" s="327" t="b">
        <f t="shared" si="59"/>
        <v>1</v>
      </c>
      <c r="AB248" s="327" t="b">
        <f t="shared" si="60"/>
        <v>1</v>
      </c>
      <c r="AC248" s="327" t="b">
        <f t="shared" si="61"/>
        <v>1</v>
      </c>
      <c r="AD248" s="327" t="b">
        <f t="shared" si="62"/>
        <v>1</v>
      </c>
      <c r="AE248" s="327" t="b">
        <f t="shared" si="63"/>
        <v>1</v>
      </c>
      <c r="AF248" s="327" t="b">
        <f t="shared" si="64"/>
        <v>1</v>
      </c>
      <c r="AG248" s="327" t="b">
        <f t="shared" si="65"/>
        <v>1</v>
      </c>
      <c r="AH248" s="327" t="b">
        <f t="shared" si="66"/>
        <v>1</v>
      </c>
    </row>
    <row r="249" spans="1:34" s="31" customFormat="1" ht="15.75" x14ac:dyDescent="0.25">
      <c r="A249" s="3"/>
      <c r="B249" s="78">
        <v>230</v>
      </c>
      <c r="C249" s="314"/>
      <c r="D249" s="315"/>
      <c r="E249" s="78">
        <v>230</v>
      </c>
      <c r="F249" s="314"/>
      <c r="G249" s="315"/>
      <c r="H249" s="78">
        <v>230</v>
      </c>
      <c r="I249" s="314"/>
      <c r="J249" s="315"/>
      <c r="K249" s="78">
        <v>230</v>
      </c>
      <c r="L249" s="314"/>
      <c r="M249" s="78">
        <v>230</v>
      </c>
      <c r="N249" s="314"/>
      <c r="O249" s="78">
        <v>230</v>
      </c>
      <c r="P249" s="314"/>
      <c r="Q249" s="78"/>
      <c r="R249" s="279"/>
      <c r="T249" s="327" t="b">
        <f t="shared" si="52"/>
        <v>1</v>
      </c>
      <c r="U249" s="327" t="b">
        <f t="shared" si="53"/>
        <v>1</v>
      </c>
      <c r="V249" s="327" t="b">
        <f t="shared" si="54"/>
        <v>1</v>
      </c>
      <c r="W249" s="327" t="b">
        <f t="shared" si="55"/>
        <v>1</v>
      </c>
      <c r="X249" s="327" t="b">
        <f t="shared" si="56"/>
        <v>1</v>
      </c>
      <c r="Y249" s="327" t="b">
        <f t="shared" si="57"/>
        <v>1</v>
      </c>
      <c r="Z249" s="327" t="b">
        <f t="shared" si="58"/>
        <v>1</v>
      </c>
      <c r="AA249" s="327" t="b">
        <f t="shared" si="59"/>
        <v>1</v>
      </c>
      <c r="AB249" s="327" t="b">
        <f t="shared" si="60"/>
        <v>1</v>
      </c>
      <c r="AC249" s="327" t="b">
        <f t="shared" si="61"/>
        <v>1</v>
      </c>
      <c r="AD249" s="327" t="b">
        <f t="shared" si="62"/>
        <v>1</v>
      </c>
      <c r="AE249" s="327" t="b">
        <f t="shared" si="63"/>
        <v>1</v>
      </c>
      <c r="AF249" s="327" t="b">
        <f t="shared" si="64"/>
        <v>1</v>
      </c>
      <c r="AG249" s="327" t="b">
        <f t="shared" si="65"/>
        <v>1</v>
      </c>
      <c r="AH249" s="327" t="b">
        <f t="shared" si="66"/>
        <v>1</v>
      </c>
    </row>
    <row r="250" spans="1:34" s="31" customFormat="1" ht="15.75" x14ac:dyDescent="0.25">
      <c r="A250" s="3"/>
      <c r="B250" s="78">
        <v>231</v>
      </c>
      <c r="C250" s="314"/>
      <c r="D250" s="315"/>
      <c r="E250" s="78">
        <v>231</v>
      </c>
      <c r="F250" s="314"/>
      <c r="G250" s="315"/>
      <c r="H250" s="78">
        <v>231</v>
      </c>
      <c r="I250" s="314"/>
      <c r="J250" s="315"/>
      <c r="K250" s="78">
        <v>231</v>
      </c>
      <c r="L250" s="314"/>
      <c r="M250" s="78">
        <v>231</v>
      </c>
      <c r="N250" s="314"/>
      <c r="O250" s="78">
        <v>231</v>
      </c>
      <c r="P250" s="314"/>
      <c r="Q250" s="78"/>
      <c r="R250" s="279"/>
      <c r="T250" s="327" t="b">
        <f t="shared" si="52"/>
        <v>1</v>
      </c>
      <c r="U250" s="327" t="b">
        <f t="shared" si="53"/>
        <v>1</v>
      </c>
      <c r="V250" s="327" t="b">
        <f t="shared" si="54"/>
        <v>1</v>
      </c>
      <c r="W250" s="327" t="b">
        <f t="shared" si="55"/>
        <v>1</v>
      </c>
      <c r="X250" s="327" t="b">
        <f t="shared" si="56"/>
        <v>1</v>
      </c>
      <c r="Y250" s="327" t="b">
        <f t="shared" si="57"/>
        <v>1</v>
      </c>
      <c r="Z250" s="327" t="b">
        <f t="shared" si="58"/>
        <v>1</v>
      </c>
      <c r="AA250" s="327" t="b">
        <f t="shared" si="59"/>
        <v>1</v>
      </c>
      <c r="AB250" s="327" t="b">
        <f t="shared" si="60"/>
        <v>1</v>
      </c>
      <c r="AC250" s="327" t="b">
        <f t="shared" si="61"/>
        <v>1</v>
      </c>
      <c r="AD250" s="327" t="b">
        <f t="shared" si="62"/>
        <v>1</v>
      </c>
      <c r="AE250" s="327" t="b">
        <f t="shared" si="63"/>
        <v>1</v>
      </c>
      <c r="AF250" s="327" t="b">
        <f t="shared" si="64"/>
        <v>1</v>
      </c>
      <c r="AG250" s="327" t="b">
        <f t="shared" si="65"/>
        <v>1</v>
      </c>
      <c r="AH250" s="327" t="b">
        <f t="shared" si="66"/>
        <v>1</v>
      </c>
    </row>
    <row r="251" spans="1:34" s="31" customFormat="1" ht="15.75" x14ac:dyDescent="0.25">
      <c r="A251" s="3"/>
      <c r="B251" s="78">
        <v>232</v>
      </c>
      <c r="C251" s="314"/>
      <c r="D251" s="315"/>
      <c r="E251" s="78">
        <v>232</v>
      </c>
      <c r="F251" s="314"/>
      <c r="G251" s="315"/>
      <c r="H251" s="78">
        <v>232</v>
      </c>
      <c r="I251" s="314"/>
      <c r="J251" s="315"/>
      <c r="K251" s="78">
        <v>232</v>
      </c>
      <c r="L251" s="314"/>
      <c r="M251" s="78">
        <v>232</v>
      </c>
      <c r="N251" s="314"/>
      <c r="O251" s="78">
        <v>232</v>
      </c>
      <c r="P251" s="314"/>
      <c r="Q251" s="78"/>
      <c r="R251" s="279"/>
      <c r="T251" s="327" t="b">
        <f t="shared" si="52"/>
        <v>1</v>
      </c>
      <c r="U251" s="327" t="b">
        <f t="shared" si="53"/>
        <v>1</v>
      </c>
      <c r="V251" s="327" t="b">
        <f t="shared" si="54"/>
        <v>1</v>
      </c>
      <c r="W251" s="327" t="b">
        <f t="shared" si="55"/>
        <v>1</v>
      </c>
      <c r="X251" s="327" t="b">
        <f t="shared" si="56"/>
        <v>1</v>
      </c>
      <c r="Y251" s="327" t="b">
        <f t="shared" si="57"/>
        <v>1</v>
      </c>
      <c r="Z251" s="327" t="b">
        <f t="shared" si="58"/>
        <v>1</v>
      </c>
      <c r="AA251" s="327" t="b">
        <f t="shared" si="59"/>
        <v>1</v>
      </c>
      <c r="AB251" s="327" t="b">
        <f t="shared" si="60"/>
        <v>1</v>
      </c>
      <c r="AC251" s="327" t="b">
        <f t="shared" si="61"/>
        <v>1</v>
      </c>
      <c r="AD251" s="327" t="b">
        <f t="shared" si="62"/>
        <v>1</v>
      </c>
      <c r="AE251" s="327" t="b">
        <f t="shared" si="63"/>
        <v>1</v>
      </c>
      <c r="AF251" s="327" t="b">
        <f t="shared" si="64"/>
        <v>1</v>
      </c>
      <c r="AG251" s="327" t="b">
        <f t="shared" si="65"/>
        <v>1</v>
      </c>
      <c r="AH251" s="327" t="b">
        <f t="shared" si="66"/>
        <v>1</v>
      </c>
    </row>
    <row r="252" spans="1:34" s="31" customFormat="1" ht="15.75" x14ac:dyDescent="0.25">
      <c r="A252" s="3"/>
      <c r="B252" s="78">
        <v>233</v>
      </c>
      <c r="C252" s="314"/>
      <c r="D252" s="315"/>
      <c r="E252" s="78">
        <v>233</v>
      </c>
      <c r="F252" s="314"/>
      <c r="G252" s="315"/>
      <c r="H252" s="78">
        <v>233</v>
      </c>
      <c r="I252" s="314"/>
      <c r="J252" s="315"/>
      <c r="K252" s="78">
        <v>233</v>
      </c>
      <c r="L252" s="314"/>
      <c r="M252" s="78">
        <v>233</v>
      </c>
      <c r="N252" s="314"/>
      <c r="O252" s="78">
        <v>233</v>
      </c>
      <c r="P252" s="314"/>
      <c r="Q252" s="78"/>
      <c r="R252" s="279"/>
      <c r="T252" s="327" t="b">
        <f t="shared" si="52"/>
        <v>1</v>
      </c>
      <c r="U252" s="327" t="b">
        <f t="shared" si="53"/>
        <v>1</v>
      </c>
      <c r="V252" s="327" t="b">
        <f t="shared" si="54"/>
        <v>1</v>
      </c>
      <c r="W252" s="327" t="b">
        <f t="shared" si="55"/>
        <v>1</v>
      </c>
      <c r="X252" s="327" t="b">
        <f t="shared" si="56"/>
        <v>1</v>
      </c>
      <c r="Y252" s="327" t="b">
        <f t="shared" si="57"/>
        <v>1</v>
      </c>
      <c r="Z252" s="327" t="b">
        <f t="shared" si="58"/>
        <v>1</v>
      </c>
      <c r="AA252" s="327" t="b">
        <f t="shared" si="59"/>
        <v>1</v>
      </c>
      <c r="AB252" s="327" t="b">
        <f t="shared" si="60"/>
        <v>1</v>
      </c>
      <c r="AC252" s="327" t="b">
        <f t="shared" si="61"/>
        <v>1</v>
      </c>
      <c r="AD252" s="327" t="b">
        <f t="shared" si="62"/>
        <v>1</v>
      </c>
      <c r="AE252" s="327" t="b">
        <f t="shared" si="63"/>
        <v>1</v>
      </c>
      <c r="AF252" s="327" t="b">
        <f t="shared" si="64"/>
        <v>1</v>
      </c>
      <c r="AG252" s="327" t="b">
        <f t="shared" si="65"/>
        <v>1</v>
      </c>
      <c r="AH252" s="327" t="b">
        <f t="shared" si="66"/>
        <v>1</v>
      </c>
    </row>
    <row r="253" spans="1:34" s="31" customFormat="1" ht="15.75" x14ac:dyDescent="0.25">
      <c r="A253" s="3"/>
      <c r="B253" s="78">
        <v>234</v>
      </c>
      <c r="C253" s="314"/>
      <c r="D253" s="315"/>
      <c r="E253" s="78">
        <v>234</v>
      </c>
      <c r="F253" s="314"/>
      <c r="G253" s="315"/>
      <c r="H253" s="78">
        <v>234</v>
      </c>
      <c r="I253" s="314"/>
      <c r="J253" s="315"/>
      <c r="K253" s="78">
        <v>234</v>
      </c>
      <c r="L253" s="314"/>
      <c r="M253" s="78">
        <v>234</v>
      </c>
      <c r="N253" s="314"/>
      <c r="O253" s="78">
        <v>234</v>
      </c>
      <c r="P253" s="314"/>
      <c r="Q253" s="78"/>
      <c r="R253" s="279"/>
      <c r="T253" s="327" t="b">
        <f t="shared" si="52"/>
        <v>1</v>
      </c>
      <c r="U253" s="327" t="b">
        <f t="shared" si="53"/>
        <v>1</v>
      </c>
      <c r="V253" s="327" t="b">
        <f t="shared" si="54"/>
        <v>1</v>
      </c>
      <c r="W253" s="327" t="b">
        <f t="shared" si="55"/>
        <v>1</v>
      </c>
      <c r="X253" s="327" t="b">
        <f t="shared" si="56"/>
        <v>1</v>
      </c>
      <c r="Y253" s="327" t="b">
        <f t="shared" si="57"/>
        <v>1</v>
      </c>
      <c r="Z253" s="327" t="b">
        <f t="shared" si="58"/>
        <v>1</v>
      </c>
      <c r="AA253" s="327" t="b">
        <f t="shared" si="59"/>
        <v>1</v>
      </c>
      <c r="AB253" s="327" t="b">
        <f t="shared" si="60"/>
        <v>1</v>
      </c>
      <c r="AC253" s="327" t="b">
        <f t="shared" si="61"/>
        <v>1</v>
      </c>
      <c r="AD253" s="327" t="b">
        <f t="shared" si="62"/>
        <v>1</v>
      </c>
      <c r="AE253" s="327" t="b">
        <f t="shared" si="63"/>
        <v>1</v>
      </c>
      <c r="AF253" s="327" t="b">
        <f t="shared" si="64"/>
        <v>1</v>
      </c>
      <c r="AG253" s="327" t="b">
        <f t="shared" si="65"/>
        <v>1</v>
      </c>
      <c r="AH253" s="327" t="b">
        <f t="shared" si="66"/>
        <v>1</v>
      </c>
    </row>
    <row r="254" spans="1:34" s="31" customFormat="1" ht="15.75" x14ac:dyDescent="0.25">
      <c r="A254" s="3"/>
      <c r="B254" s="78">
        <v>235</v>
      </c>
      <c r="C254" s="314"/>
      <c r="D254" s="315"/>
      <c r="E254" s="78">
        <v>235</v>
      </c>
      <c r="F254" s="314"/>
      <c r="G254" s="315"/>
      <c r="H254" s="78">
        <v>235</v>
      </c>
      <c r="I254" s="314"/>
      <c r="J254" s="315"/>
      <c r="K254" s="78">
        <v>235</v>
      </c>
      <c r="L254" s="314"/>
      <c r="M254" s="78">
        <v>235</v>
      </c>
      <c r="N254" s="314"/>
      <c r="O254" s="78">
        <v>235</v>
      </c>
      <c r="P254" s="314"/>
      <c r="Q254" s="78"/>
      <c r="R254" s="279"/>
      <c r="T254" s="327" t="b">
        <f t="shared" si="52"/>
        <v>1</v>
      </c>
      <c r="U254" s="327" t="b">
        <f t="shared" si="53"/>
        <v>1</v>
      </c>
      <c r="V254" s="327" t="b">
        <f t="shared" si="54"/>
        <v>1</v>
      </c>
      <c r="W254" s="327" t="b">
        <f t="shared" si="55"/>
        <v>1</v>
      </c>
      <c r="X254" s="327" t="b">
        <f t="shared" si="56"/>
        <v>1</v>
      </c>
      <c r="Y254" s="327" t="b">
        <f t="shared" si="57"/>
        <v>1</v>
      </c>
      <c r="Z254" s="327" t="b">
        <f t="shared" si="58"/>
        <v>1</v>
      </c>
      <c r="AA254" s="327" t="b">
        <f t="shared" si="59"/>
        <v>1</v>
      </c>
      <c r="AB254" s="327" t="b">
        <f t="shared" si="60"/>
        <v>1</v>
      </c>
      <c r="AC254" s="327" t="b">
        <f t="shared" si="61"/>
        <v>1</v>
      </c>
      <c r="AD254" s="327" t="b">
        <f t="shared" si="62"/>
        <v>1</v>
      </c>
      <c r="AE254" s="327" t="b">
        <f t="shared" si="63"/>
        <v>1</v>
      </c>
      <c r="AF254" s="327" t="b">
        <f t="shared" si="64"/>
        <v>1</v>
      </c>
      <c r="AG254" s="327" t="b">
        <f t="shared" si="65"/>
        <v>1</v>
      </c>
      <c r="AH254" s="327" t="b">
        <f t="shared" si="66"/>
        <v>1</v>
      </c>
    </row>
    <row r="255" spans="1:34" s="31" customFormat="1" ht="15.75" x14ac:dyDescent="0.25">
      <c r="A255" s="3"/>
      <c r="B255" s="78">
        <v>236</v>
      </c>
      <c r="C255" s="314"/>
      <c r="D255" s="315"/>
      <c r="E255" s="78">
        <v>236</v>
      </c>
      <c r="F255" s="314"/>
      <c r="G255" s="315"/>
      <c r="H255" s="78">
        <v>236</v>
      </c>
      <c r="I255" s="314"/>
      <c r="J255" s="315"/>
      <c r="K255" s="78">
        <v>236</v>
      </c>
      <c r="L255" s="314"/>
      <c r="M255" s="78">
        <v>236</v>
      </c>
      <c r="N255" s="314"/>
      <c r="O255" s="78">
        <v>236</v>
      </c>
      <c r="P255" s="314"/>
      <c r="Q255" s="78"/>
      <c r="R255" s="279"/>
      <c r="T255" s="327" t="b">
        <f t="shared" si="52"/>
        <v>1</v>
      </c>
      <c r="U255" s="327" t="b">
        <f t="shared" si="53"/>
        <v>1</v>
      </c>
      <c r="V255" s="327" t="b">
        <f t="shared" si="54"/>
        <v>1</v>
      </c>
      <c r="W255" s="327" t="b">
        <f t="shared" si="55"/>
        <v>1</v>
      </c>
      <c r="X255" s="327" t="b">
        <f t="shared" si="56"/>
        <v>1</v>
      </c>
      <c r="Y255" s="327" t="b">
        <f t="shared" si="57"/>
        <v>1</v>
      </c>
      <c r="Z255" s="327" t="b">
        <f t="shared" si="58"/>
        <v>1</v>
      </c>
      <c r="AA255" s="327" t="b">
        <f t="shared" si="59"/>
        <v>1</v>
      </c>
      <c r="AB255" s="327" t="b">
        <f t="shared" si="60"/>
        <v>1</v>
      </c>
      <c r="AC255" s="327" t="b">
        <f t="shared" si="61"/>
        <v>1</v>
      </c>
      <c r="AD255" s="327" t="b">
        <f t="shared" si="62"/>
        <v>1</v>
      </c>
      <c r="AE255" s="327" t="b">
        <f t="shared" si="63"/>
        <v>1</v>
      </c>
      <c r="AF255" s="327" t="b">
        <f t="shared" si="64"/>
        <v>1</v>
      </c>
      <c r="AG255" s="327" t="b">
        <f t="shared" si="65"/>
        <v>1</v>
      </c>
      <c r="AH255" s="327" t="b">
        <f t="shared" si="66"/>
        <v>1</v>
      </c>
    </row>
    <row r="256" spans="1:34" s="31" customFormat="1" ht="15.75" x14ac:dyDescent="0.25">
      <c r="A256" s="3"/>
      <c r="B256" s="78">
        <v>237</v>
      </c>
      <c r="C256" s="314"/>
      <c r="D256" s="315"/>
      <c r="E256" s="78">
        <v>237</v>
      </c>
      <c r="F256" s="314"/>
      <c r="G256" s="315"/>
      <c r="H256" s="78">
        <v>237</v>
      </c>
      <c r="I256" s="314"/>
      <c r="J256" s="315"/>
      <c r="K256" s="78">
        <v>237</v>
      </c>
      <c r="L256" s="314"/>
      <c r="M256" s="78">
        <v>237</v>
      </c>
      <c r="N256" s="314"/>
      <c r="O256" s="78">
        <v>237</v>
      </c>
      <c r="P256" s="314"/>
      <c r="Q256" s="78"/>
      <c r="R256" s="279"/>
      <c r="T256" s="327" t="b">
        <f t="shared" si="52"/>
        <v>1</v>
      </c>
      <c r="U256" s="327" t="b">
        <f t="shared" si="53"/>
        <v>1</v>
      </c>
      <c r="V256" s="327" t="b">
        <f t="shared" si="54"/>
        <v>1</v>
      </c>
      <c r="W256" s="327" t="b">
        <f t="shared" si="55"/>
        <v>1</v>
      </c>
      <c r="X256" s="327" t="b">
        <f t="shared" si="56"/>
        <v>1</v>
      </c>
      <c r="Y256" s="327" t="b">
        <f t="shared" si="57"/>
        <v>1</v>
      </c>
      <c r="Z256" s="327" t="b">
        <f t="shared" si="58"/>
        <v>1</v>
      </c>
      <c r="AA256" s="327" t="b">
        <f t="shared" si="59"/>
        <v>1</v>
      </c>
      <c r="AB256" s="327" t="b">
        <f t="shared" si="60"/>
        <v>1</v>
      </c>
      <c r="AC256" s="327" t="b">
        <f t="shared" si="61"/>
        <v>1</v>
      </c>
      <c r="AD256" s="327" t="b">
        <f t="shared" si="62"/>
        <v>1</v>
      </c>
      <c r="AE256" s="327" t="b">
        <f t="shared" si="63"/>
        <v>1</v>
      </c>
      <c r="AF256" s="327" t="b">
        <f t="shared" si="64"/>
        <v>1</v>
      </c>
      <c r="AG256" s="327" t="b">
        <f t="shared" si="65"/>
        <v>1</v>
      </c>
      <c r="AH256" s="327" t="b">
        <f t="shared" si="66"/>
        <v>1</v>
      </c>
    </row>
    <row r="257" spans="1:34" s="31" customFormat="1" ht="15.75" x14ac:dyDescent="0.25">
      <c r="A257" s="3"/>
      <c r="B257" s="78">
        <v>238</v>
      </c>
      <c r="C257" s="314"/>
      <c r="D257" s="315"/>
      <c r="E257" s="78">
        <v>238</v>
      </c>
      <c r="F257" s="314"/>
      <c r="G257" s="315"/>
      <c r="H257" s="78">
        <v>238</v>
      </c>
      <c r="I257" s="314"/>
      <c r="J257" s="315"/>
      <c r="K257" s="78">
        <v>238</v>
      </c>
      <c r="L257" s="314"/>
      <c r="M257" s="78">
        <v>238</v>
      </c>
      <c r="N257" s="314"/>
      <c r="O257" s="78">
        <v>238</v>
      </c>
      <c r="P257" s="314"/>
      <c r="Q257" s="78"/>
      <c r="R257" s="279"/>
      <c r="T257" s="327" t="b">
        <f t="shared" si="52"/>
        <v>1</v>
      </c>
      <c r="U257" s="327" t="b">
        <f t="shared" si="53"/>
        <v>1</v>
      </c>
      <c r="V257" s="327" t="b">
        <f t="shared" si="54"/>
        <v>1</v>
      </c>
      <c r="W257" s="327" t="b">
        <f t="shared" si="55"/>
        <v>1</v>
      </c>
      <c r="X257" s="327" t="b">
        <f t="shared" si="56"/>
        <v>1</v>
      </c>
      <c r="Y257" s="327" t="b">
        <f t="shared" si="57"/>
        <v>1</v>
      </c>
      <c r="Z257" s="327" t="b">
        <f t="shared" si="58"/>
        <v>1</v>
      </c>
      <c r="AA257" s="327" t="b">
        <f t="shared" si="59"/>
        <v>1</v>
      </c>
      <c r="AB257" s="327" t="b">
        <f t="shared" si="60"/>
        <v>1</v>
      </c>
      <c r="AC257" s="327" t="b">
        <f t="shared" si="61"/>
        <v>1</v>
      </c>
      <c r="AD257" s="327" t="b">
        <f t="shared" si="62"/>
        <v>1</v>
      </c>
      <c r="AE257" s="327" t="b">
        <f t="shared" si="63"/>
        <v>1</v>
      </c>
      <c r="AF257" s="327" t="b">
        <f t="shared" si="64"/>
        <v>1</v>
      </c>
      <c r="AG257" s="327" t="b">
        <f t="shared" si="65"/>
        <v>1</v>
      </c>
      <c r="AH257" s="327" t="b">
        <f t="shared" si="66"/>
        <v>1</v>
      </c>
    </row>
    <row r="258" spans="1:34" s="31" customFormat="1" ht="15.75" x14ac:dyDescent="0.25">
      <c r="A258" s="3"/>
      <c r="B258" s="78">
        <v>239</v>
      </c>
      <c r="C258" s="314"/>
      <c r="D258" s="315"/>
      <c r="E258" s="78">
        <v>239</v>
      </c>
      <c r="F258" s="314"/>
      <c r="G258" s="315"/>
      <c r="H258" s="78">
        <v>239</v>
      </c>
      <c r="I258" s="314"/>
      <c r="J258" s="315"/>
      <c r="K258" s="78">
        <v>239</v>
      </c>
      <c r="L258" s="314"/>
      <c r="M258" s="78">
        <v>239</v>
      </c>
      <c r="N258" s="314"/>
      <c r="O258" s="78">
        <v>239</v>
      </c>
      <c r="P258" s="314"/>
      <c r="Q258" s="78"/>
      <c r="R258" s="279"/>
      <c r="T258" s="327" t="b">
        <f t="shared" si="52"/>
        <v>1</v>
      </c>
      <c r="U258" s="327" t="b">
        <f t="shared" si="53"/>
        <v>1</v>
      </c>
      <c r="V258" s="327" t="b">
        <f t="shared" si="54"/>
        <v>1</v>
      </c>
      <c r="W258" s="327" t="b">
        <f t="shared" si="55"/>
        <v>1</v>
      </c>
      <c r="X258" s="327" t="b">
        <f t="shared" si="56"/>
        <v>1</v>
      </c>
      <c r="Y258" s="327" t="b">
        <f t="shared" si="57"/>
        <v>1</v>
      </c>
      <c r="Z258" s="327" t="b">
        <f t="shared" si="58"/>
        <v>1</v>
      </c>
      <c r="AA258" s="327" t="b">
        <f t="shared" si="59"/>
        <v>1</v>
      </c>
      <c r="AB258" s="327" t="b">
        <f t="shared" si="60"/>
        <v>1</v>
      </c>
      <c r="AC258" s="327" t="b">
        <f t="shared" si="61"/>
        <v>1</v>
      </c>
      <c r="AD258" s="327" t="b">
        <f t="shared" si="62"/>
        <v>1</v>
      </c>
      <c r="AE258" s="327" t="b">
        <f t="shared" si="63"/>
        <v>1</v>
      </c>
      <c r="AF258" s="327" t="b">
        <f t="shared" si="64"/>
        <v>1</v>
      </c>
      <c r="AG258" s="327" t="b">
        <f t="shared" si="65"/>
        <v>1</v>
      </c>
      <c r="AH258" s="327" t="b">
        <f t="shared" si="66"/>
        <v>1</v>
      </c>
    </row>
    <row r="259" spans="1:34" s="31" customFormat="1" ht="15.75" x14ac:dyDescent="0.25">
      <c r="A259" s="3"/>
      <c r="B259" s="78">
        <v>240</v>
      </c>
      <c r="C259" s="314"/>
      <c r="D259" s="315"/>
      <c r="E259" s="78">
        <v>240</v>
      </c>
      <c r="F259" s="314"/>
      <c r="G259" s="315"/>
      <c r="H259" s="78">
        <v>240</v>
      </c>
      <c r="I259" s="314"/>
      <c r="J259" s="315"/>
      <c r="K259" s="78">
        <v>240</v>
      </c>
      <c r="L259" s="314"/>
      <c r="M259" s="78">
        <v>240</v>
      </c>
      <c r="N259" s="314"/>
      <c r="O259" s="78">
        <v>240</v>
      </c>
      <c r="P259" s="314"/>
      <c r="Q259" s="78"/>
      <c r="R259" s="279"/>
      <c r="T259" s="327" t="b">
        <f t="shared" si="52"/>
        <v>1</v>
      </c>
      <c r="U259" s="327" t="b">
        <f t="shared" si="53"/>
        <v>1</v>
      </c>
      <c r="V259" s="327" t="b">
        <f t="shared" si="54"/>
        <v>1</v>
      </c>
      <c r="W259" s="327" t="b">
        <f t="shared" si="55"/>
        <v>1</v>
      </c>
      <c r="X259" s="327" t="b">
        <f t="shared" si="56"/>
        <v>1</v>
      </c>
      <c r="Y259" s="327" t="b">
        <f t="shared" si="57"/>
        <v>1</v>
      </c>
      <c r="Z259" s="327" t="b">
        <f t="shared" si="58"/>
        <v>1</v>
      </c>
      <c r="AA259" s="327" t="b">
        <f t="shared" si="59"/>
        <v>1</v>
      </c>
      <c r="AB259" s="327" t="b">
        <f t="shared" si="60"/>
        <v>1</v>
      </c>
      <c r="AC259" s="327" t="b">
        <f t="shared" si="61"/>
        <v>1</v>
      </c>
      <c r="AD259" s="327" t="b">
        <f t="shared" si="62"/>
        <v>1</v>
      </c>
      <c r="AE259" s="327" t="b">
        <f t="shared" si="63"/>
        <v>1</v>
      </c>
      <c r="AF259" s="327" t="b">
        <f t="shared" si="64"/>
        <v>1</v>
      </c>
      <c r="AG259" s="327" t="b">
        <f t="shared" si="65"/>
        <v>1</v>
      </c>
      <c r="AH259" s="327" t="b">
        <f t="shared" si="66"/>
        <v>1</v>
      </c>
    </row>
    <row r="260" spans="1:34" s="31" customFormat="1" ht="15.75" x14ac:dyDescent="0.25">
      <c r="A260" s="3"/>
      <c r="B260" s="78">
        <v>241</v>
      </c>
      <c r="C260" s="314"/>
      <c r="D260" s="315"/>
      <c r="E260" s="78">
        <v>241</v>
      </c>
      <c r="F260" s="314"/>
      <c r="G260" s="315"/>
      <c r="H260" s="78">
        <v>241</v>
      </c>
      <c r="I260" s="314"/>
      <c r="J260" s="315"/>
      <c r="K260" s="78">
        <v>241</v>
      </c>
      <c r="L260" s="314"/>
      <c r="M260" s="78">
        <v>241</v>
      </c>
      <c r="N260" s="314"/>
      <c r="O260" s="78">
        <v>241</v>
      </c>
      <c r="P260" s="314"/>
      <c r="Q260" s="78"/>
      <c r="R260" s="279"/>
      <c r="T260" s="327" t="b">
        <f t="shared" si="52"/>
        <v>1</v>
      </c>
      <c r="U260" s="327" t="b">
        <f t="shared" si="53"/>
        <v>1</v>
      </c>
      <c r="V260" s="327" t="b">
        <f t="shared" si="54"/>
        <v>1</v>
      </c>
      <c r="W260" s="327" t="b">
        <f t="shared" si="55"/>
        <v>1</v>
      </c>
      <c r="X260" s="327" t="b">
        <f t="shared" si="56"/>
        <v>1</v>
      </c>
      <c r="Y260" s="327" t="b">
        <f t="shared" si="57"/>
        <v>1</v>
      </c>
      <c r="Z260" s="327" t="b">
        <f t="shared" si="58"/>
        <v>1</v>
      </c>
      <c r="AA260" s="327" t="b">
        <f t="shared" si="59"/>
        <v>1</v>
      </c>
      <c r="AB260" s="327" t="b">
        <f t="shared" si="60"/>
        <v>1</v>
      </c>
      <c r="AC260" s="327" t="b">
        <f t="shared" si="61"/>
        <v>1</v>
      </c>
      <c r="AD260" s="327" t="b">
        <f t="shared" si="62"/>
        <v>1</v>
      </c>
      <c r="AE260" s="327" t="b">
        <f t="shared" si="63"/>
        <v>1</v>
      </c>
      <c r="AF260" s="327" t="b">
        <f t="shared" si="64"/>
        <v>1</v>
      </c>
      <c r="AG260" s="327" t="b">
        <f t="shared" si="65"/>
        <v>1</v>
      </c>
      <c r="AH260" s="327" t="b">
        <f t="shared" si="66"/>
        <v>1</v>
      </c>
    </row>
    <row r="261" spans="1:34" s="31" customFormat="1" ht="15.75" x14ac:dyDescent="0.25">
      <c r="A261" s="3"/>
      <c r="B261" s="78">
        <v>242</v>
      </c>
      <c r="C261" s="314"/>
      <c r="D261" s="315"/>
      <c r="E261" s="78">
        <v>242</v>
      </c>
      <c r="F261" s="314"/>
      <c r="G261" s="315"/>
      <c r="H261" s="78">
        <v>242</v>
      </c>
      <c r="I261" s="314"/>
      <c r="J261" s="315"/>
      <c r="K261" s="78">
        <v>242</v>
      </c>
      <c r="L261" s="314"/>
      <c r="M261" s="78">
        <v>242</v>
      </c>
      <c r="N261" s="314"/>
      <c r="O261" s="78">
        <v>242</v>
      </c>
      <c r="P261" s="314"/>
      <c r="Q261" s="78"/>
      <c r="R261" s="279"/>
      <c r="T261" s="327" t="b">
        <f t="shared" si="52"/>
        <v>1</v>
      </c>
      <c r="U261" s="327" t="b">
        <f t="shared" si="53"/>
        <v>1</v>
      </c>
      <c r="V261" s="327" t="b">
        <f t="shared" si="54"/>
        <v>1</v>
      </c>
      <c r="W261" s="327" t="b">
        <f t="shared" si="55"/>
        <v>1</v>
      </c>
      <c r="X261" s="327" t="b">
        <f t="shared" si="56"/>
        <v>1</v>
      </c>
      <c r="Y261" s="327" t="b">
        <f t="shared" si="57"/>
        <v>1</v>
      </c>
      <c r="Z261" s="327" t="b">
        <f t="shared" si="58"/>
        <v>1</v>
      </c>
      <c r="AA261" s="327" t="b">
        <f t="shared" si="59"/>
        <v>1</v>
      </c>
      <c r="AB261" s="327" t="b">
        <f t="shared" si="60"/>
        <v>1</v>
      </c>
      <c r="AC261" s="327" t="b">
        <f t="shared" si="61"/>
        <v>1</v>
      </c>
      <c r="AD261" s="327" t="b">
        <f t="shared" si="62"/>
        <v>1</v>
      </c>
      <c r="AE261" s="327" t="b">
        <f t="shared" si="63"/>
        <v>1</v>
      </c>
      <c r="AF261" s="327" t="b">
        <f t="shared" si="64"/>
        <v>1</v>
      </c>
      <c r="AG261" s="327" t="b">
        <f t="shared" si="65"/>
        <v>1</v>
      </c>
      <c r="AH261" s="327" t="b">
        <f t="shared" si="66"/>
        <v>1</v>
      </c>
    </row>
    <row r="262" spans="1:34" s="31" customFormat="1" ht="15.75" x14ac:dyDescent="0.25">
      <c r="A262" s="3"/>
      <c r="B262" s="78">
        <v>243</v>
      </c>
      <c r="C262" s="314"/>
      <c r="D262" s="315"/>
      <c r="E262" s="78">
        <v>243</v>
      </c>
      <c r="F262" s="314"/>
      <c r="G262" s="315"/>
      <c r="H262" s="78">
        <v>243</v>
      </c>
      <c r="I262" s="314"/>
      <c r="J262" s="315"/>
      <c r="K262" s="78">
        <v>243</v>
      </c>
      <c r="L262" s="314"/>
      <c r="M262" s="78">
        <v>243</v>
      </c>
      <c r="N262" s="314"/>
      <c r="O262" s="78">
        <v>243</v>
      </c>
      <c r="P262" s="314"/>
      <c r="Q262" s="78"/>
      <c r="R262" s="279"/>
      <c r="T262" s="327" t="b">
        <f t="shared" si="52"/>
        <v>1</v>
      </c>
      <c r="U262" s="327" t="b">
        <f t="shared" si="53"/>
        <v>1</v>
      </c>
      <c r="V262" s="327" t="b">
        <f t="shared" si="54"/>
        <v>1</v>
      </c>
      <c r="W262" s="327" t="b">
        <f t="shared" si="55"/>
        <v>1</v>
      </c>
      <c r="X262" s="327" t="b">
        <f t="shared" si="56"/>
        <v>1</v>
      </c>
      <c r="Y262" s="327" t="b">
        <f t="shared" si="57"/>
        <v>1</v>
      </c>
      <c r="Z262" s="327" t="b">
        <f t="shared" si="58"/>
        <v>1</v>
      </c>
      <c r="AA262" s="327" t="b">
        <f t="shared" si="59"/>
        <v>1</v>
      </c>
      <c r="AB262" s="327" t="b">
        <f t="shared" si="60"/>
        <v>1</v>
      </c>
      <c r="AC262" s="327" t="b">
        <f t="shared" si="61"/>
        <v>1</v>
      </c>
      <c r="AD262" s="327" t="b">
        <f t="shared" si="62"/>
        <v>1</v>
      </c>
      <c r="AE262" s="327" t="b">
        <f t="shared" si="63"/>
        <v>1</v>
      </c>
      <c r="AF262" s="327" t="b">
        <f t="shared" si="64"/>
        <v>1</v>
      </c>
      <c r="AG262" s="327" t="b">
        <f t="shared" si="65"/>
        <v>1</v>
      </c>
      <c r="AH262" s="327" t="b">
        <f t="shared" si="66"/>
        <v>1</v>
      </c>
    </row>
    <row r="263" spans="1:34" s="31" customFormat="1" ht="15.75" x14ac:dyDescent="0.25">
      <c r="A263" s="3"/>
      <c r="B263" s="78">
        <v>244</v>
      </c>
      <c r="C263" s="314"/>
      <c r="D263" s="315"/>
      <c r="E263" s="78">
        <v>244</v>
      </c>
      <c r="F263" s="314"/>
      <c r="G263" s="315"/>
      <c r="H263" s="78">
        <v>244</v>
      </c>
      <c r="I263" s="314"/>
      <c r="J263" s="315"/>
      <c r="K263" s="78">
        <v>244</v>
      </c>
      <c r="L263" s="314"/>
      <c r="M263" s="78">
        <v>244</v>
      </c>
      <c r="N263" s="314"/>
      <c r="O263" s="78">
        <v>244</v>
      </c>
      <c r="P263" s="314"/>
      <c r="Q263" s="78"/>
      <c r="R263" s="279"/>
      <c r="T263" s="327" t="b">
        <f t="shared" si="52"/>
        <v>1</v>
      </c>
      <c r="U263" s="327" t="b">
        <f t="shared" si="53"/>
        <v>1</v>
      </c>
      <c r="V263" s="327" t="b">
        <f t="shared" si="54"/>
        <v>1</v>
      </c>
      <c r="W263" s="327" t="b">
        <f t="shared" si="55"/>
        <v>1</v>
      </c>
      <c r="X263" s="327" t="b">
        <f t="shared" si="56"/>
        <v>1</v>
      </c>
      <c r="Y263" s="327" t="b">
        <f t="shared" si="57"/>
        <v>1</v>
      </c>
      <c r="Z263" s="327" t="b">
        <f t="shared" si="58"/>
        <v>1</v>
      </c>
      <c r="AA263" s="327" t="b">
        <f t="shared" si="59"/>
        <v>1</v>
      </c>
      <c r="AB263" s="327" t="b">
        <f t="shared" si="60"/>
        <v>1</v>
      </c>
      <c r="AC263" s="327" t="b">
        <f t="shared" si="61"/>
        <v>1</v>
      </c>
      <c r="AD263" s="327" t="b">
        <f t="shared" si="62"/>
        <v>1</v>
      </c>
      <c r="AE263" s="327" t="b">
        <f t="shared" si="63"/>
        <v>1</v>
      </c>
      <c r="AF263" s="327" t="b">
        <f t="shared" si="64"/>
        <v>1</v>
      </c>
      <c r="AG263" s="327" t="b">
        <f t="shared" si="65"/>
        <v>1</v>
      </c>
      <c r="AH263" s="327" t="b">
        <f t="shared" si="66"/>
        <v>1</v>
      </c>
    </row>
    <row r="264" spans="1:34" s="31" customFormat="1" ht="15.75" x14ac:dyDescent="0.25">
      <c r="A264" s="3"/>
      <c r="B264" s="78">
        <v>245</v>
      </c>
      <c r="C264" s="314"/>
      <c r="D264" s="315"/>
      <c r="E264" s="78">
        <v>245</v>
      </c>
      <c r="F264" s="314"/>
      <c r="G264" s="315"/>
      <c r="H264" s="78">
        <v>245</v>
      </c>
      <c r="I264" s="314"/>
      <c r="J264" s="315"/>
      <c r="K264" s="78">
        <v>245</v>
      </c>
      <c r="L264" s="314"/>
      <c r="M264" s="78">
        <v>245</v>
      </c>
      <c r="N264" s="314"/>
      <c r="O264" s="78">
        <v>245</v>
      </c>
      <c r="P264" s="314"/>
      <c r="Q264" s="78"/>
      <c r="R264" s="279"/>
      <c r="T264" s="327" t="b">
        <f t="shared" si="52"/>
        <v>1</v>
      </c>
      <c r="U264" s="327" t="b">
        <f t="shared" si="53"/>
        <v>1</v>
      </c>
      <c r="V264" s="327" t="b">
        <f t="shared" si="54"/>
        <v>1</v>
      </c>
      <c r="W264" s="327" t="b">
        <f t="shared" si="55"/>
        <v>1</v>
      </c>
      <c r="X264" s="327" t="b">
        <f t="shared" si="56"/>
        <v>1</v>
      </c>
      <c r="Y264" s="327" t="b">
        <f t="shared" si="57"/>
        <v>1</v>
      </c>
      <c r="Z264" s="327" t="b">
        <f t="shared" si="58"/>
        <v>1</v>
      </c>
      <c r="AA264" s="327" t="b">
        <f t="shared" si="59"/>
        <v>1</v>
      </c>
      <c r="AB264" s="327" t="b">
        <f t="shared" si="60"/>
        <v>1</v>
      </c>
      <c r="AC264" s="327" t="b">
        <f t="shared" si="61"/>
        <v>1</v>
      </c>
      <c r="AD264" s="327" t="b">
        <f t="shared" si="62"/>
        <v>1</v>
      </c>
      <c r="AE264" s="327" t="b">
        <f t="shared" si="63"/>
        <v>1</v>
      </c>
      <c r="AF264" s="327" t="b">
        <f t="shared" si="64"/>
        <v>1</v>
      </c>
      <c r="AG264" s="327" t="b">
        <f t="shared" si="65"/>
        <v>1</v>
      </c>
      <c r="AH264" s="327" t="b">
        <f t="shared" si="66"/>
        <v>1</v>
      </c>
    </row>
    <row r="265" spans="1:34" s="31" customFormat="1" ht="15.75" x14ac:dyDescent="0.25">
      <c r="A265" s="3"/>
      <c r="B265" s="78">
        <v>246</v>
      </c>
      <c r="C265" s="314"/>
      <c r="D265" s="315"/>
      <c r="E265" s="78">
        <v>246</v>
      </c>
      <c r="F265" s="314"/>
      <c r="G265" s="315"/>
      <c r="H265" s="78">
        <v>246</v>
      </c>
      <c r="I265" s="314"/>
      <c r="J265" s="315"/>
      <c r="K265" s="78">
        <v>246</v>
      </c>
      <c r="L265" s="314"/>
      <c r="M265" s="78">
        <v>246</v>
      </c>
      <c r="N265" s="314"/>
      <c r="O265" s="78">
        <v>246</v>
      </c>
      <c r="P265" s="314"/>
      <c r="Q265" s="78"/>
      <c r="R265" s="279"/>
      <c r="T265" s="327" t="b">
        <f t="shared" si="52"/>
        <v>1</v>
      </c>
      <c r="U265" s="327" t="b">
        <f t="shared" si="53"/>
        <v>1</v>
      </c>
      <c r="V265" s="327" t="b">
        <f t="shared" si="54"/>
        <v>1</v>
      </c>
      <c r="W265" s="327" t="b">
        <f t="shared" si="55"/>
        <v>1</v>
      </c>
      <c r="X265" s="327" t="b">
        <f t="shared" si="56"/>
        <v>1</v>
      </c>
      <c r="Y265" s="327" t="b">
        <f t="shared" si="57"/>
        <v>1</v>
      </c>
      <c r="Z265" s="327" t="b">
        <f t="shared" si="58"/>
        <v>1</v>
      </c>
      <c r="AA265" s="327" t="b">
        <f t="shared" si="59"/>
        <v>1</v>
      </c>
      <c r="AB265" s="327" t="b">
        <f t="shared" si="60"/>
        <v>1</v>
      </c>
      <c r="AC265" s="327" t="b">
        <f t="shared" si="61"/>
        <v>1</v>
      </c>
      <c r="AD265" s="327" t="b">
        <f t="shared" si="62"/>
        <v>1</v>
      </c>
      <c r="AE265" s="327" t="b">
        <f t="shared" si="63"/>
        <v>1</v>
      </c>
      <c r="AF265" s="327" t="b">
        <f t="shared" si="64"/>
        <v>1</v>
      </c>
      <c r="AG265" s="327" t="b">
        <f t="shared" si="65"/>
        <v>1</v>
      </c>
      <c r="AH265" s="327" t="b">
        <f t="shared" si="66"/>
        <v>1</v>
      </c>
    </row>
    <row r="266" spans="1:34" s="31" customFormat="1" ht="15.75" x14ac:dyDescent="0.25">
      <c r="A266" s="3"/>
      <c r="B266" s="78">
        <v>247</v>
      </c>
      <c r="C266" s="314"/>
      <c r="D266" s="315"/>
      <c r="E266" s="78">
        <v>247</v>
      </c>
      <c r="F266" s="314"/>
      <c r="G266" s="315"/>
      <c r="H266" s="78">
        <v>247</v>
      </c>
      <c r="I266" s="314"/>
      <c r="J266" s="315"/>
      <c r="K266" s="78">
        <v>247</v>
      </c>
      <c r="L266" s="314"/>
      <c r="M266" s="78">
        <v>247</v>
      </c>
      <c r="N266" s="314"/>
      <c r="O266" s="78">
        <v>247</v>
      </c>
      <c r="P266" s="314"/>
      <c r="Q266" s="78"/>
      <c r="R266" s="279"/>
      <c r="T266" s="327" t="b">
        <f t="shared" si="52"/>
        <v>1</v>
      </c>
      <c r="U266" s="327" t="b">
        <f t="shared" si="53"/>
        <v>1</v>
      </c>
      <c r="V266" s="327" t="b">
        <f t="shared" si="54"/>
        <v>1</v>
      </c>
      <c r="W266" s="327" t="b">
        <f t="shared" si="55"/>
        <v>1</v>
      </c>
      <c r="X266" s="327" t="b">
        <f t="shared" si="56"/>
        <v>1</v>
      </c>
      <c r="Y266" s="327" t="b">
        <f t="shared" si="57"/>
        <v>1</v>
      </c>
      <c r="Z266" s="327" t="b">
        <f t="shared" si="58"/>
        <v>1</v>
      </c>
      <c r="AA266" s="327" t="b">
        <f t="shared" si="59"/>
        <v>1</v>
      </c>
      <c r="AB266" s="327" t="b">
        <f t="shared" si="60"/>
        <v>1</v>
      </c>
      <c r="AC266" s="327" t="b">
        <f t="shared" si="61"/>
        <v>1</v>
      </c>
      <c r="AD266" s="327" t="b">
        <f t="shared" si="62"/>
        <v>1</v>
      </c>
      <c r="AE266" s="327" t="b">
        <f t="shared" si="63"/>
        <v>1</v>
      </c>
      <c r="AF266" s="327" t="b">
        <f t="shared" si="64"/>
        <v>1</v>
      </c>
      <c r="AG266" s="327" t="b">
        <f t="shared" si="65"/>
        <v>1</v>
      </c>
      <c r="AH266" s="327" t="b">
        <f t="shared" si="66"/>
        <v>1</v>
      </c>
    </row>
    <row r="267" spans="1:34" s="31" customFormat="1" ht="15.75" x14ac:dyDescent="0.25">
      <c r="A267" s="3"/>
      <c r="B267" s="78">
        <v>248</v>
      </c>
      <c r="C267" s="314"/>
      <c r="D267" s="315"/>
      <c r="E267" s="78">
        <v>248</v>
      </c>
      <c r="F267" s="314"/>
      <c r="G267" s="315"/>
      <c r="H267" s="78">
        <v>248</v>
      </c>
      <c r="I267" s="314"/>
      <c r="J267" s="315"/>
      <c r="K267" s="78">
        <v>248</v>
      </c>
      <c r="L267" s="314"/>
      <c r="M267" s="78">
        <v>248</v>
      </c>
      <c r="N267" s="314"/>
      <c r="O267" s="78">
        <v>248</v>
      </c>
      <c r="P267" s="314"/>
      <c r="Q267" s="78"/>
      <c r="R267" s="279"/>
      <c r="T267" s="327" t="b">
        <f t="shared" si="52"/>
        <v>1</v>
      </c>
      <c r="U267" s="327" t="b">
        <f t="shared" si="53"/>
        <v>1</v>
      </c>
      <c r="V267" s="327" t="b">
        <f t="shared" si="54"/>
        <v>1</v>
      </c>
      <c r="W267" s="327" t="b">
        <f t="shared" si="55"/>
        <v>1</v>
      </c>
      <c r="X267" s="327" t="b">
        <f t="shared" si="56"/>
        <v>1</v>
      </c>
      <c r="Y267" s="327" t="b">
        <f t="shared" si="57"/>
        <v>1</v>
      </c>
      <c r="Z267" s="327" t="b">
        <f t="shared" si="58"/>
        <v>1</v>
      </c>
      <c r="AA267" s="327" t="b">
        <f t="shared" si="59"/>
        <v>1</v>
      </c>
      <c r="AB267" s="327" t="b">
        <f t="shared" si="60"/>
        <v>1</v>
      </c>
      <c r="AC267" s="327" t="b">
        <f t="shared" si="61"/>
        <v>1</v>
      </c>
      <c r="AD267" s="327" t="b">
        <f t="shared" si="62"/>
        <v>1</v>
      </c>
      <c r="AE267" s="327" t="b">
        <f t="shared" si="63"/>
        <v>1</v>
      </c>
      <c r="AF267" s="327" t="b">
        <f t="shared" si="64"/>
        <v>1</v>
      </c>
      <c r="AG267" s="327" t="b">
        <f t="shared" si="65"/>
        <v>1</v>
      </c>
      <c r="AH267" s="327" t="b">
        <f t="shared" si="66"/>
        <v>1</v>
      </c>
    </row>
    <row r="268" spans="1:34" s="31" customFormat="1" ht="15.75" x14ac:dyDescent="0.25">
      <c r="A268" s="3"/>
      <c r="B268" s="78">
        <v>249</v>
      </c>
      <c r="C268" s="314"/>
      <c r="D268" s="315"/>
      <c r="E268" s="78">
        <v>249</v>
      </c>
      <c r="F268" s="314"/>
      <c r="G268" s="315"/>
      <c r="H268" s="78">
        <v>249</v>
      </c>
      <c r="I268" s="314"/>
      <c r="J268" s="315"/>
      <c r="K268" s="78">
        <v>249</v>
      </c>
      <c r="L268" s="314"/>
      <c r="M268" s="78">
        <v>249</v>
      </c>
      <c r="N268" s="314"/>
      <c r="O268" s="78">
        <v>249</v>
      </c>
      <c r="P268" s="314"/>
      <c r="Q268" s="78"/>
      <c r="R268" s="279"/>
      <c r="T268" s="327" t="b">
        <f t="shared" si="52"/>
        <v>1</v>
      </c>
      <c r="U268" s="327" t="b">
        <f t="shared" si="53"/>
        <v>1</v>
      </c>
      <c r="V268" s="327" t="b">
        <f t="shared" si="54"/>
        <v>1</v>
      </c>
      <c r="W268" s="327" t="b">
        <f t="shared" si="55"/>
        <v>1</v>
      </c>
      <c r="X268" s="327" t="b">
        <f t="shared" si="56"/>
        <v>1</v>
      </c>
      <c r="Y268" s="327" t="b">
        <f t="shared" si="57"/>
        <v>1</v>
      </c>
      <c r="Z268" s="327" t="b">
        <f t="shared" si="58"/>
        <v>1</v>
      </c>
      <c r="AA268" s="327" t="b">
        <f t="shared" si="59"/>
        <v>1</v>
      </c>
      <c r="AB268" s="327" t="b">
        <f t="shared" si="60"/>
        <v>1</v>
      </c>
      <c r="AC268" s="327" t="b">
        <f t="shared" si="61"/>
        <v>1</v>
      </c>
      <c r="AD268" s="327" t="b">
        <f t="shared" si="62"/>
        <v>1</v>
      </c>
      <c r="AE268" s="327" t="b">
        <f t="shared" si="63"/>
        <v>1</v>
      </c>
      <c r="AF268" s="327" t="b">
        <f t="shared" si="64"/>
        <v>1</v>
      </c>
      <c r="AG268" s="327" t="b">
        <f t="shared" si="65"/>
        <v>1</v>
      </c>
      <c r="AH268" s="327" t="b">
        <f t="shared" si="66"/>
        <v>1</v>
      </c>
    </row>
    <row r="269" spans="1:34" s="31" customFormat="1" ht="15.75" x14ac:dyDescent="0.25">
      <c r="A269" s="3"/>
      <c r="B269" s="78">
        <v>250</v>
      </c>
      <c r="C269" s="314"/>
      <c r="D269" s="315"/>
      <c r="E269" s="78">
        <v>250</v>
      </c>
      <c r="F269" s="314"/>
      <c r="G269" s="315"/>
      <c r="H269" s="78">
        <v>250</v>
      </c>
      <c r="I269" s="314"/>
      <c r="J269" s="315"/>
      <c r="K269" s="78">
        <v>250</v>
      </c>
      <c r="L269" s="314"/>
      <c r="M269" s="78">
        <v>250</v>
      </c>
      <c r="N269" s="314"/>
      <c r="O269" s="78">
        <v>250</v>
      </c>
      <c r="P269" s="314"/>
      <c r="Q269" s="78"/>
      <c r="R269" s="279"/>
      <c r="T269" s="327" t="b">
        <f t="shared" si="52"/>
        <v>1</v>
      </c>
      <c r="U269" s="327" t="b">
        <f t="shared" si="53"/>
        <v>1</v>
      </c>
      <c r="V269" s="327" t="b">
        <f t="shared" si="54"/>
        <v>1</v>
      </c>
      <c r="W269" s="327" t="b">
        <f t="shared" si="55"/>
        <v>1</v>
      </c>
      <c r="X269" s="327" t="b">
        <f t="shared" si="56"/>
        <v>1</v>
      </c>
      <c r="Y269" s="327" t="b">
        <f t="shared" si="57"/>
        <v>1</v>
      </c>
      <c r="Z269" s="327" t="b">
        <f t="shared" si="58"/>
        <v>1</v>
      </c>
      <c r="AA269" s="327" t="b">
        <f t="shared" si="59"/>
        <v>1</v>
      </c>
      <c r="AB269" s="327" t="b">
        <f t="shared" si="60"/>
        <v>1</v>
      </c>
      <c r="AC269" s="327" t="b">
        <f t="shared" si="61"/>
        <v>1</v>
      </c>
      <c r="AD269" s="327" t="b">
        <f t="shared" si="62"/>
        <v>1</v>
      </c>
      <c r="AE269" s="327" t="b">
        <f t="shared" si="63"/>
        <v>1</v>
      </c>
      <c r="AF269" s="327" t="b">
        <f t="shared" si="64"/>
        <v>1</v>
      </c>
      <c r="AG269" s="327" t="b">
        <f t="shared" si="65"/>
        <v>1</v>
      </c>
      <c r="AH269" s="327" t="b">
        <f t="shared" si="66"/>
        <v>1</v>
      </c>
    </row>
    <row r="270" spans="1:34" s="31" customFormat="1" x14ac:dyDescent="0.25">
      <c r="A270" s="3"/>
      <c r="B270" s="78"/>
      <c r="C270" s="312"/>
      <c r="D270" s="312"/>
      <c r="E270" s="323"/>
      <c r="F270" s="312"/>
      <c r="G270" s="312"/>
      <c r="H270" s="323"/>
      <c r="I270" s="312"/>
      <c r="J270" s="312"/>
      <c r="K270" s="323"/>
      <c r="L270" s="312"/>
      <c r="M270" s="323"/>
      <c r="N270" s="312"/>
      <c r="O270" s="323"/>
      <c r="P270" s="312"/>
      <c r="Q270" s="78"/>
      <c r="R270" s="279"/>
      <c r="T270" s="327"/>
      <c r="U270" s="327"/>
      <c r="V270" s="327"/>
      <c r="W270" s="327"/>
      <c r="X270" s="327"/>
      <c r="Y270" s="327"/>
      <c r="Z270" s="327"/>
      <c r="AA270" s="327"/>
      <c r="AB270" s="327"/>
      <c r="AC270" s="327"/>
      <c r="AD270" s="327"/>
      <c r="AE270" s="327"/>
    </row>
    <row r="271" spans="1:34" s="31" customFormat="1" ht="15.75" x14ac:dyDescent="0.25">
      <c r="A271" s="3"/>
      <c r="B271" s="317"/>
      <c r="D271" s="103"/>
      <c r="E271" s="320"/>
      <c r="G271" s="103"/>
      <c r="H271" s="320"/>
      <c r="I271" s="103"/>
      <c r="J271" s="103"/>
      <c r="K271" s="320"/>
      <c r="M271" s="320"/>
      <c r="N271" s="103"/>
      <c r="O271" s="320"/>
      <c r="P271" s="103"/>
      <c r="Q271" s="317"/>
      <c r="R271" s="279"/>
      <c r="T271" s="327"/>
      <c r="U271" s="327"/>
      <c r="V271" s="327"/>
      <c r="W271" s="327"/>
      <c r="X271" s="327"/>
      <c r="Y271" s="327"/>
      <c r="Z271" s="327"/>
      <c r="AA271" s="327"/>
      <c r="AB271" s="327"/>
      <c r="AC271" s="327"/>
      <c r="AD271" s="327"/>
      <c r="AE271" s="327"/>
    </row>
    <row r="272" spans="1:34" s="31" customFormat="1" ht="15.75" x14ac:dyDescent="0.25">
      <c r="A272" s="3"/>
      <c r="B272" s="317"/>
      <c r="D272" s="104"/>
      <c r="E272" s="321"/>
      <c r="G272" s="104"/>
      <c r="H272" s="321"/>
      <c r="I272" s="104"/>
      <c r="J272" s="104"/>
      <c r="K272" s="321"/>
      <c r="M272" s="321"/>
      <c r="N272" s="104"/>
      <c r="O272" s="321"/>
      <c r="P272" s="104"/>
      <c r="Q272" s="317"/>
      <c r="R272" s="279"/>
      <c r="T272" s="327"/>
      <c r="U272" s="327"/>
      <c r="V272" s="327"/>
      <c r="W272" s="327"/>
      <c r="X272" s="327"/>
      <c r="Y272" s="327"/>
      <c r="Z272" s="327"/>
      <c r="AA272" s="327"/>
      <c r="AB272" s="327"/>
      <c r="AC272" s="327"/>
      <c r="AD272" s="327"/>
      <c r="AE272" s="327"/>
    </row>
    <row r="273" spans="1:31" s="31" customFormat="1" ht="15.75" x14ac:dyDescent="0.25">
      <c r="A273" s="279"/>
      <c r="B273" s="318"/>
      <c r="C273" s="280"/>
      <c r="D273" s="280"/>
      <c r="E273" s="318"/>
      <c r="F273" s="280"/>
      <c r="G273" s="280"/>
      <c r="H273" s="318"/>
      <c r="I273" s="280"/>
      <c r="J273" s="280"/>
      <c r="K273" s="318"/>
      <c r="L273" s="280"/>
      <c r="M273" s="318"/>
      <c r="N273" s="280"/>
      <c r="O273" s="318"/>
      <c r="P273" s="280"/>
      <c r="Q273" s="318"/>
      <c r="R273" s="279"/>
      <c r="T273" s="327"/>
      <c r="U273" s="327"/>
      <c r="V273" s="327"/>
      <c r="W273" s="327"/>
      <c r="X273" s="327"/>
      <c r="Y273" s="327"/>
      <c r="Z273" s="327"/>
      <c r="AA273" s="327"/>
      <c r="AB273" s="327"/>
      <c r="AC273" s="327"/>
      <c r="AD273" s="327"/>
      <c r="AE273" s="327"/>
    </row>
  </sheetData>
  <sheetProtection algorithmName="SHA-512" hashValue="Jg4Tawbp8e9P0hdYdtXR9j3OZgczB9Ro3Qa7E4fK2PQwDJEy0nzESSOEWC7XaHYVRA+LGj4tvMWfcFM5z+/r0g==" saltValue="3WXYy77l1bFgR7R4JZYCcw==" spinCount="100000" sheet="1" objects="1" scenarios="1"/>
  <mergeCells count="12">
    <mergeCell ref="B3:G3"/>
    <mergeCell ref="Z17:AH17"/>
    <mergeCell ref="C18:D18"/>
    <mergeCell ref="I18:J18"/>
    <mergeCell ref="A6:Q6"/>
    <mergeCell ref="T17:Y17"/>
    <mergeCell ref="A10:Q10"/>
    <mergeCell ref="A9:Q9"/>
    <mergeCell ref="A11:Q11"/>
    <mergeCell ref="A8:Q8"/>
    <mergeCell ref="F18:G18"/>
    <mergeCell ref="A12:Q12"/>
  </mergeCells>
  <conditionalFormatting sqref="G272:K272">
    <cfRule type="cellIs" dxfId="70" priority="1" operator="equal">
      <formula>"TRUE"</formula>
    </cfRule>
    <cfRule type="cellIs" dxfId="69" priority="2" operator="equal">
      <formula>"FALSE"</formula>
    </cfRule>
  </conditionalFormatting>
  <conditionalFormatting sqref="L15 D272:E272">
    <cfRule type="cellIs" dxfId="68" priority="9" operator="equal">
      <formula>"TRUE"</formula>
    </cfRule>
    <cfRule type="cellIs" dxfId="67" priority="10" operator="equal">
      <formula>"FALSE"</formula>
    </cfRule>
  </conditionalFormatting>
  <conditionalFormatting sqref="M272:P272">
    <cfRule type="cellIs" dxfId="66" priority="3" operator="equal">
      <formula>"TRUE"</formula>
    </cfRule>
    <cfRule type="cellIs" dxfId="65" priority="4" operator="equal">
      <formula>"FALSE"</formula>
    </cfRule>
  </conditionalFormatting>
  <dataValidations count="3">
    <dataValidation type="list" allowBlank="1" showInputMessage="1" showErrorMessage="1" sqref="C20:C269 I20:I269 F20:F269" xr:uid="{00000000-0002-0000-0C00-000000000000}">
      <formula1>countries</formula1>
    </dataValidation>
    <dataValidation type="whole" operator="greaterThanOrEqual" allowBlank="1" showInputMessage="1" showErrorMessage="1" sqref="D20:D269 J20:J269 G20:G269" xr:uid="{00000000-0002-0000-0C00-000001000000}">
      <formula1>0</formula1>
    </dataValidation>
    <dataValidation type="list" allowBlank="1" showInputMessage="1" showErrorMessage="1" sqref="L20:L269 N20:N269 P20:P269" xr:uid="{00000000-0002-0000-0C00-000002000000}">
      <formula1>Countries2</formula1>
    </dataValidation>
  </dataValidations>
  <pageMargins left="0.7" right="0.7" top="0.75" bottom="0.75" header="0.3" footer="0.3"/>
  <pageSetup paperSize="9" scale="56" fitToHeight="0" orientation="landscape" r:id="rId1"/>
  <rowBreaks count="1" manualBreakCount="1">
    <brk id="78" max="17" man="1"/>
  </rowBreaks>
  <colBreaks count="1" manualBreakCount="1">
    <brk id="1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575D5-9F52-4915-BAE0-E37A8AC141C9}">
  <sheetPr>
    <pageSetUpPr fitToPage="1"/>
  </sheetPr>
  <dimension ref="A1:Q62"/>
  <sheetViews>
    <sheetView view="pageBreakPreview" zoomScaleNormal="100" zoomScaleSheetLayoutView="100" workbookViewId="0"/>
  </sheetViews>
  <sheetFormatPr defaultRowHeight="15" x14ac:dyDescent="0.25"/>
  <cols>
    <col min="1" max="1" width="4.7109375" style="385" customWidth="1"/>
    <col min="2" max="2" width="6.7109375" style="385" customWidth="1"/>
    <col min="3" max="3" width="31.5703125" style="385" customWidth="1"/>
    <col min="4" max="9" width="29" style="385" customWidth="1"/>
    <col min="10" max="11" width="10.7109375" style="385" customWidth="1"/>
    <col min="12" max="14" width="10.7109375" style="407" bestFit="1" customWidth="1"/>
    <col min="15" max="15" width="10.85546875" style="407" bestFit="1" customWidth="1"/>
    <col min="16" max="16" width="11.140625" style="407" bestFit="1" customWidth="1"/>
    <col min="17" max="17" width="10.85546875" style="406" bestFit="1" customWidth="1"/>
    <col min="18" max="18" width="11.140625" style="385" bestFit="1" customWidth="1"/>
    <col min="19" max="16384" width="9.140625" style="385"/>
  </cols>
  <sheetData>
    <row r="1" spans="1:16" ht="18.75" x14ac:dyDescent="0.25">
      <c r="A1" s="134"/>
      <c r="B1" s="116" t="str">
        <f>Instructions!A1</f>
        <v>Form RBSF-ASP</v>
      </c>
      <c r="D1" s="116"/>
      <c r="E1" s="116"/>
      <c r="F1" s="116"/>
      <c r="G1" s="116"/>
      <c r="H1" s="366"/>
      <c r="I1" s="134"/>
      <c r="J1" s="134"/>
    </row>
    <row r="2" spans="1:16" ht="15.75" x14ac:dyDescent="0.25">
      <c r="A2" s="134"/>
      <c r="B2" s="134"/>
      <c r="D2" s="134"/>
      <c r="E2" s="134"/>
      <c r="F2" s="134"/>
      <c r="G2" s="134"/>
      <c r="H2" s="366"/>
      <c r="I2" s="134"/>
      <c r="J2" s="134"/>
    </row>
    <row r="3" spans="1:16" ht="18.75" customHeight="1" x14ac:dyDescent="0.25">
      <c r="A3" s="134"/>
      <c r="B3" s="366">
        <f>'Section A'!D21</f>
        <v>0</v>
      </c>
      <c r="D3" s="366"/>
      <c r="E3" s="366"/>
      <c r="F3" s="366"/>
      <c r="G3" s="366"/>
      <c r="H3" s="134"/>
      <c r="I3" s="134"/>
      <c r="J3" s="134"/>
    </row>
    <row r="4" spans="1:16" ht="18.75" customHeight="1" x14ac:dyDescent="0.25">
      <c r="A4" s="134"/>
      <c r="B4" s="134"/>
      <c r="C4" s="134"/>
      <c r="D4" s="134"/>
      <c r="E4" s="134"/>
      <c r="F4" s="134"/>
      <c r="G4" s="134"/>
      <c r="H4" s="134"/>
      <c r="I4" s="134"/>
      <c r="J4" s="134"/>
    </row>
    <row r="5" spans="1:16" ht="18.75" customHeight="1" x14ac:dyDescent="0.25">
      <c r="A5" s="134"/>
      <c r="B5" s="134"/>
      <c r="C5" s="134"/>
      <c r="D5" s="134"/>
      <c r="E5" s="134"/>
      <c r="F5" s="134"/>
      <c r="G5" s="134"/>
      <c r="H5" s="134"/>
      <c r="I5" s="134"/>
      <c r="J5" s="134"/>
    </row>
    <row r="6" spans="1:16" ht="18.75" customHeight="1" x14ac:dyDescent="0.25">
      <c r="A6" s="423" t="s">
        <v>774</v>
      </c>
      <c r="B6" s="423"/>
      <c r="C6" s="423"/>
      <c r="D6" s="423"/>
      <c r="E6" s="423"/>
      <c r="F6" s="423"/>
      <c r="G6" s="423"/>
      <c r="H6" s="423"/>
      <c r="I6" s="423"/>
      <c r="J6" s="423"/>
    </row>
    <row r="9" spans="1:16" ht="15.75" customHeight="1" x14ac:dyDescent="0.25">
      <c r="A9" s="354"/>
      <c r="B9" s="388" t="s">
        <v>351</v>
      </c>
      <c r="C9" s="569" t="s">
        <v>775</v>
      </c>
      <c r="D9" s="569"/>
      <c r="E9" s="569"/>
      <c r="F9" s="569"/>
      <c r="G9" s="569"/>
      <c r="H9" s="569"/>
      <c r="I9" s="569"/>
      <c r="J9" s="569"/>
    </row>
    <row r="10" spans="1:16" ht="15.75" customHeight="1" x14ac:dyDescent="0.25">
      <c r="A10" s="114"/>
      <c r="B10" s="389"/>
      <c r="C10" s="569" t="s">
        <v>776</v>
      </c>
      <c r="D10" s="569"/>
      <c r="E10" s="569"/>
      <c r="F10" s="569"/>
      <c r="G10" s="569"/>
      <c r="H10" s="569"/>
      <c r="I10" s="569"/>
      <c r="J10" s="569"/>
    </row>
    <row r="11" spans="1:16" ht="15.75" customHeight="1" x14ac:dyDescent="0.25">
      <c r="A11" s="114"/>
      <c r="B11" s="114"/>
      <c r="C11" s="570" t="s">
        <v>748</v>
      </c>
      <c r="D11" s="570"/>
      <c r="E11" s="570"/>
      <c r="F11" s="570"/>
      <c r="G11" s="570"/>
      <c r="H11" s="570"/>
      <c r="I11" s="570"/>
      <c r="J11" s="570"/>
    </row>
    <row r="13" spans="1:16" x14ac:dyDescent="0.25">
      <c r="C13" s="564" t="s">
        <v>770</v>
      </c>
      <c r="D13" s="564"/>
      <c r="E13" s="564"/>
      <c r="F13" s="564"/>
      <c r="G13" s="564"/>
      <c r="H13" s="564"/>
      <c r="I13" s="564"/>
      <c r="J13" s="564"/>
    </row>
    <row r="15" spans="1:16" ht="31.5" customHeight="1" x14ac:dyDescent="0.25">
      <c r="B15" s="565" t="s">
        <v>769</v>
      </c>
      <c r="C15" s="396" t="s">
        <v>749</v>
      </c>
      <c r="D15" s="571" t="s">
        <v>752</v>
      </c>
      <c r="E15" s="574" t="s">
        <v>753</v>
      </c>
      <c r="F15" s="574" t="s">
        <v>754</v>
      </c>
      <c r="G15" s="574" t="s">
        <v>755</v>
      </c>
      <c r="H15" s="574" t="s">
        <v>756</v>
      </c>
      <c r="I15" s="574" t="s">
        <v>757</v>
      </c>
      <c r="L15" s="408" t="s">
        <v>765</v>
      </c>
      <c r="M15" s="408" t="s">
        <v>767</v>
      </c>
      <c r="N15" s="408" t="s">
        <v>767</v>
      </c>
      <c r="O15" s="408" t="s">
        <v>766</v>
      </c>
      <c r="P15" s="408" t="s">
        <v>768</v>
      </c>
    </row>
    <row r="16" spans="1:16" ht="31.5" customHeight="1" x14ac:dyDescent="0.25">
      <c r="B16" s="566"/>
      <c r="C16" s="392" t="s">
        <v>750</v>
      </c>
      <c r="D16" s="572"/>
      <c r="E16" s="575"/>
      <c r="F16" s="575"/>
      <c r="G16" s="575"/>
      <c r="H16" s="575"/>
      <c r="I16" s="575"/>
      <c r="L16" s="409" t="b">
        <f>IF(ISNA(MATCH(FALSE,L18:L37,0)),TRUE,FALSE)</f>
        <v>1</v>
      </c>
      <c r="M16" s="409" t="b">
        <f>IF(ISNA(MATCH(FALSE,M18:M37,0)),TRUE,FALSE)</f>
        <v>1</v>
      </c>
      <c r="N16" s="409" t="b">
        <f>IF(ISNA(MATCH(FALSE,N18:N37,0)),TRUE,FALSE)</f>
        <v>1</v>
      </c>
      <c r="O16" s="409" t="b">
        <f>IF(ISNA(MATCH(FALSE,O18:O37,0)),TRUE,FALSE)</f>
        <v>1</v>
      </c>
      <c r="P16" s="409" t="b">
        <f>IF(SUM(P18:P37)&gt;0,FALSE,TRUE)</f>
        <v>1</v>
      </c>
    </row>
    <row r="17" spans="2:16" ht="31.5" customHeight="1" x14ac:dyDescent="0.25">
      <c r="B17" s="567"/>
      <c r="C17" s="397" t="s">
        <v>751</v>
      </c>
      <c r="D17" s="573"/>
      <c r="E17" s="576"/>
      <c r="F17" s="576"/>
      <c r="G17" s="576"/>
      <c r="H17" s="576"/>
      <c r="I17" s="576"/>
      <c r="L17" s="410"/>
      <c r="M17" s="410"/>
      <c r="N17" s="410"/>
      <c r="O17" s="410"/>
      <c r="P17" s="410"/>
    </row>
    <row r="18" spans="2:16" ht="15.75" x14ac:dyDescent="0.25">
      <c r="B18" s="386">
        <v>1</v>
      </c>
      <c r="C18" s="395"/>
      <c r="D18" s="274"/>
      <c r="E18" s="274"/>
      <c r="F18" s="390"/>
      <c r="G18" s="390"/>
      <c r="H18" s="390"/>
      <c r="I18" s="390"/>
      <c r="L18" s="410" t="b">
        <f>E18&lt;=D18</f>
        <v>1</v>
      </c>
      <c r="M18" s="410" t="b">
        <f>IF(AND(C18&lt;&gt;"",OR(D18="",E18="",F18="",G18="",H18="",I18="")),FALSE,TRUE)</f>
        <v>1</v>
      </c>
      <c r="N18" s="410" t="b">
        <f>IF(AND(C18="",OR(D18&lt;&gt;"",E18&lt;&gt;"",F18&lt;&gt;"",G18&lt;&gt;"",H18&lt;&gt;"",I18&lt;&gt;"")),FALSE,TRUE)</f>
        <v>1</v>
      </c>
      <c r="O18" s="410" t="b">
        <f t="shared" ref="O18:O37" si="0">IF(C18="",TRUE,(IF(ISNUMBER(MATCH(C18,Regime,0)),TRUE,FALSE)))</f>
        <v>1</v>
      </c>
      <c r="P18" s="410">
        <f>IF(C18="",0,IF(COUNTIF(C18:$C$37,C18)&gt;1,1,0))</f>
        <v>0</v>
      </c>
    </row>
    <row r="19" spans="2:16" ht="15.75" x14ac:dyDescent="0.25">
      <c r="B19" s="386">
        <v>2</v>
      </c>
      <c r="C19" s="395"/>
      <c r="D19" s="274"/>
      <c r="E19" s="274"/>
      <c r="F19" s="390"/>
      <c r="G19" s="390"/>
      <c r="H19" s="390"/>
      <c r="I19" s="390"/>
      <c r="L19" s="410" t="b">
        <f t="shared" ref="L19:L37" si="1">E19&lt;=D19</f>
        <v>1</v>
      </c>
      <c r="M19" s="410" t="b">
        <f t="shared" ref="M19:M37" si="2">IF(AND(C19&lt;&gt;"",OR(D19="",E19="",F19="",G19="",H19="",I19="")),FALSE,TRUE)</f>
        <v>1</v>
      </c>
      <c r="N19" s="410" t="b">
        <f t="shared" ref="N19:N37" si="3">IF(AND(C19="",OR(D19&lt;&gt;"",E19&lt;&gt;"",F19&lt;&gt;"",G19&lt;&gt;"",H19&lt;&gt;"",I19&lt;&gt;"")),FALSE,TRUE)</f>
        <v>1</v>
      </c>
      <c r="O19" s="410" t="b">
        <f t="shared" si="0"/>
        <v>1</v>
      </c>
      <c r="P19" s="410">
        <f>IF(C19="",0,IF(COUNTIF(C19:$C$37,C19)&gt;1,1,0))</f>
        <v>0</v>
      </c>
    </row>
    <row r="20" spans="2:16" ht="15.75" x14ac:dyDescent="0.25">
      <c r="B20" s="386">
        <v>3</v>
      </c>
      <c r="C20" s="395"/>
      <c r="D20" s="274"/>
      <c r="E20" s="274"/>
      <c r="F20" s="390"/>
      <c r="G20" s="390"/>
      <c r="H20" s="390"/>
      <c r="I20" s="390"/>
      <c r="L20" s="410" t="b">
        <f t="shared" si="1"/>
        <v>1</v>
      </c>
      <c r="M20" s="410" t="b">
        <f t="shared" si="2"/>
        <v>1</v>
      </c>
      <c r="N20" s="410" t="b">
        <f t="shared" si="3"/>
        <v>1</v>
      </c>
      <c r="O20" s="410" t="b">
        <f t="shared" si="0"/>
        <v>1</v>
      </c>
      <c r="P20" s="410">
        <f>IF(C20="",0,IF(COUNTIF(C20:$C$37,C20)&gt;1,1,0))</f>
        <v>0</v>
      </c>
    </row>
    <row r="21" spans="2:16" ht="15.75" x14ac:dyDescent="0.25">
      <c r="B21" s="386">
        <v>4</v>
      </c>
      <c r="C21" s="395"/>
      <c r="D21" s="274"/>
      <c r="E21" s="274"/>
      <c r="F21" s="390"/>
      <c r="G21" s="390"/>
      <c r="H21" s="390"/>
      <c r="I21" s="390"/>
      <c r="L21" s="410" t="b">
        <f t="shared" si="1"/>
        <v>1</v>
      </c>
      <c r="M21" s="410" t="b">
        <f t="shared" si="2"/>
        <v>1</v>
      </c>
      <c r="N21" s="410" t="b">
        <f t="shared" si="3"/>
        <v>1</v>
      </c>
      <c r="O21" s="410" t="b">
        <f t="shared" si="0"/>
        <v>1</v>
      </c>
      <c r="P21" s="410">
        <f>IF(C21="",0,IF(COUNTIF(C21:$C$37,C21)&gt;1,1,0))</f>
        <v>0</v>
      </c>
    </row>
    <row r="22" spans="2:16" ht="15.75" x14ac:dyDescent="0.25">
      <c r="B22" s="386">
        <v>5</v>
      </c>
      <c r="C22" s="395"/>
      <c r="D22" s="274"/>
      <c r="E22" s="274"/>
      <c r="F22" s="390"/>
      <c r="G22" s="390"/>
      <c r="H22" s="390"/>
      <c r="I22" s="390"/>
      <c r="L22" s="410" t="b">
        <f t="shared" si="1"/>
        <v>1</v>
      </c>
      <c r="M22" s="410" t="b">
        <f t="shared" si="2"/>
        <v>1</v>
      </c>
      <c r="N22" s="410" t="b">
        <f t="shared" si="3"/>
        <v>1</v>
      </c>
      <c r="O22" s="410" t="b">
        <f t="shared" si="0"/>
        <v>1</v>
      </c>
      <c r="P22" s="410">
        <f>IF(C22="",0,IF(COUNTIF(C22:$C$37,C22)&gt;1,1,0))</f>
        <v>0</v>
      </c>
    </row>
    <row r="23" spans="2:16" ht="15.75" x14ac:dyDescent="0.25">
      <c r="B23" s="386">
        <v>6</v>
      </c>
      <c r="C23" s="395"/>
      <c r="D23" s="274"/>
      <c r="E23" s="274"/>
      <c r="F23" s="390"/>
      <c r="G23" s="390"/>
      <c r="H23" s="390"/>
      <c r="I23" s="390"/>
      <c r="L23" s="410" t="b">
        <f t="shared" si="1"/>
        <v>1</v>
      </c>
      <c r="M23" s="410" t="b">
        <f t="shared" si="2"/>
        <v>1</v>
      </c>
      <c r="N23" s="410" t="b">
        <f t="shared" si="3"/>
        <v>1</v>
      </c>
      <c r="O23" s="410" t="b">
        <f t="shared" si="0"/>
        <v>1</v>
      </c>
      <c r="P23" s="410">
        <f>IF(C23="",0,IF(COUNTIF(C23:$C$37,C23)&gt;1,1,0))</f>
        <v>0</v>
      </c>
    </row>
    <row r="24" spans="2:16" ht="15.75" x14ac:dyDescent="0.25">
      <c r="B24" s="386">
        <v>7</v>
      </c>
      <c r="C24" s="395"/>
      <c r="D24" s="274"/>
      <c r="E24" s="274"/>
      <c r="F24" s="390"/>
      <c r="G24" s="390"/>
      <c r="H24" s="390"/>
      <c r="I24" s="390"/>
      <c r="L24" s="410" t="b">
        <f t="shared" si="1"/>
        <v>1</v>
      </c>
      <c r="M24" s="410" t="b">
        <f t="shared" si="2"/>
        <v>1</v>
      </c>
      <c r="N24" s="410" t="b">
        <f t="shared" si="3"/>
        <v>1</v>
      </c>
      <c r="O24" s="410" t="b">
        <f t="shared" si="0"/>
        <v>1</v>
      </c>
      <c r="P24" s="410">
        <f>IF(C24="",0,IF(COUNTIF(C24:$C$37,C24)&gt;1,1,0))</f>
        <v>0</v>
      </c>
    </row>
    <row r="25" spans="2:16" ht="15.75" x14ac:dyDescent="0.25">
      <c r="B25" s="386">
        <v>8</v>
      </c>
      <c r="C25" s="395"/>
      <c r="D25" s="274"/>
      <c r="E25" s="274"/>
      <c r="F25" s="390"/>
      <c r="G25" s="390"/>
      <c r="H25" s="390"/>
      <c r="I25" s="390"/>
      <c r="L25" s="410" t="b">
        <f t="shared" si="1"/>
        <v>1</v>
      </c>
      <c r="M25" s="410" t="b">
        <f t="shared" si="2"/>
        <v>1</v>
      </c>
      <c r="N25" s="410" t="b">
        <f t="shared" si="3"/>
        <v>1</v>
      </c>
      <c r="O25" s="410" t="b">
        <f t="shared" si="0"/>
        <v>1</v>
      </c>
      <c r="P25" s="410">
        <f>IF(C25="",0,IF(COUNTIF(C25:$C$37,C25)&gt;1,1,0))</f>
        <v>0</v>
      </c>
    </row>
    <row r="26" spans="2:16" ht="15.75" x14ac:dyDescent="0.25">
      <c r="B26" s="386">
        <v>9</v>
      </c>
      <c r="C26" s="395"/>
      <c r="D26" s="274"/>
      <c r="E26" s="274"/>
      <c r="F26" s="390"/>
      <c r="G26" s="390"/>
      <c r="H26" s="390"/>
      <c r="I26" s="390"/>
      <c r="L26" s="410" t="b">
        <f t="shared" si="1"/>
        <v>1</v>
      </c>
      <c r="M26" s="410" t="b">
        <f t="shared" si="2"/>
        <v>1</v>
      </c>
      <c r="N26" s="410" t="b">
        <f t="shared" si="3"/>
        <v>1</v>
      </c>
      <c r="O26" s="410" t="b">
        <f t="shared" si="0"/>
        <v>1</v>
      </c>
      <c r="P26" s="410">
        <f>IF(C26="",0,IF(COUNTIF(C26:$C$37,C26)&gt;1,1,0))</f>
        <v>0</v>
      </c>
    </row>
    <row r="27" spans="2:16" ht="15.75" x14ac:dyDescent="0.25">
      <c r="B27" s="386">
        <v>10</v>
      </c>
      <c r="C27" s="395"/>
      <c r="D27" s="274"/>
      <c r="E27" s="274"/>
      <c r="F27" s="390"/>
      <c r="G27" s="390"/>
      <c r="H27" s="390"/>
      <c r="I27" s="390"/>
      <c r="L27" s="410" t="b">
        <f t="shared" si="1"/>
        <v>1</v>
      </c>
      <c r="M27" s="410" t="b">
        <f t="shared" si="2"/>
        <v>1</v>
      </c>
      <c r="N27" s="410" t="b">
        <f t="shared" si="3"/>
        <v>1</v>
      </c>
      <c r="O27" s="410" t="b">
        <f t="shared" si="0"/>
        <v>1</v>
      </c>
      <c r="P27" s="410">
        <f>IF(C27="",0,IF(COUNTIF(C27:$C$37,C27)&gt;1,1,0))</f>
        <v>0</v>
      </c>
    </row>
    <row r="28" spans="2:16" ht="15.75" x14ac:dyDescent="0.25">
      <c r="B28" s="386">
        <v>11</v>
      </c>
      <c r="C28" s="395"/>
      <c r="D28" s="274"/>
      <c r="E28" s="274"/>
      <c r="F28" s="390"/>
      <c r="G28" s="390"/>
      <c r="H28" s="390"/>
      <c r="I28" s="390"/>
      <c r="L28" s="410" t="b">
        <f t="shared" si="1"/>
        <v>1</v>
      </c>
      <c r="M28" s="410" t="b">
        <f t="shared" si="2"/>
        <v>1</v>
      </c>
      <c r="N28" s="410" t="b">
        <f t="shared" si="3"/>
        <v>1</v>
      </c>
      <c r="O28" s="410" t="b">
        <f t="shared" si="0"/>
        <v>1</v>
      </c>
      <c r="P28" s="410">
        <f>IF(C28="",0,IF(COUNTIF(C28:$C$37,C28)&gt;1,1,0))</f>
        <v>0</v>
      </c>
    </row>
    <row r="29" spans="2:16" ht="15.75" x14ac:dyDescent="0.25">
      <c r="B29" s="386">
        <v>12</v>
      </c>
      <c r="C29" s="395"/>
      <c r="D29" s="274"/>
      <c r="E29" s="274"/>
      <c r="F29" s="390"/>
      <c r="G29" s="390"/>
      <c r="H29" s="390"/>
      <c r="I29" s="390"/>
      <c r="L29" s="410" t="b">
        <f t="shared" si="1"/>
        <v>1</v>
      </c>
      <c r="M29" s="410" t="b">
        <f t="shared" si="2"/>
        <v>1</v>
      </c>
      <c r="N29" s="410" t="b">
        <f t="shared" si="3"/>
        <v>1</v>
      </c>
      <c r="O29" s="410" t="b">
        <f t="shared" si="0"/>
        <v>1</v>
      </c>
      <c r="P29" s="410">
        <f>IF(C29="",0,IF(COUNTIF(C29:$C$37,C29)&gt;1,1,0))</f>
        <v>0</v>
      </c>
    </row>
    <row r="30" spans="2:16" ht="15.75" x14ac:dyDescent="0.25">
      <c r="B30" s="386">
        <v>13</v>
      </c>
      <c r="C30" s="395"/>
      <c r="D30" s="274"/>
      <c r="E30" s="274"/>
      <c r="F30" s="390"/>
      <c r="G30" s="390"/>
      <c r="H30" s="390"/>
      <c r="I30" s="390"/>
      <c r="L30" s="410" t="b">
        <f t="shared" si="1"/>
        <v>1</v>
      </c>
      <c r="M30" s="410" t="b">
        <f t="shared" si="2"/>
        <v>1</v>
      </c>
      <c r="N30" s="410" t="b">
        <f t="shared" si="3"/>
        <v>1</v>
      </c>
      <c r="O30" s="410" t="b">
        <f t="shared" si="0"/>
        <v>1</v>
      </c>
      <c r="P30" s="410">
        <f>IF(C30="",0,IF(COUNTIF(C30:$C$37,C30)&gt;1,1,0))</f>
        <v>0</v>
      </c>
    </row>
    <row r="31" spans="2:16" ht="15.75" x14ac:dyDescent="0.25">
      <c r="B31" s="386">
        <v>14</v>
      </c>
      <c r="C31" s="395"/>
      <c r="D31" s="274"/>
      <c r="E31" s="274"/>
      <c r="F31" s="390"/>
      <c r="G31" s="390"/>
      <c r="H31" s="390"/>
      <c r="I31" s="390"/>
      <c r="L31" s="410" t="b">
        <f t="shared" si="1"/>
        <v>1</v>
      </c>
      <c r="M31" s="410" t="b">
        <f t="shared" si="2"/>
        <v>1</v>
      </c>
      <c r="N31" s="410" t="b">
        <f t="shared" si="3"/>
        <v>1</v>
      </c>
      <c r="O31" s="410" t="b">
        <f t="shared" si="0"/>
        <v>1</v>
      </c>
      <c r="P31" s="410">
        <f>IF(C31="",0,IF(COUNTIF(C31:$C$37,C31)&gt;1,1,0))</f>
        <v>0</v>
      </c>
    </row>
    <row r="32" spans="2:16" ht="15.75" x14ac:dyDescent="0.25">
      <c r="B32" s="386">
        <v>15</v>
      </c>
      <c r="C32" s="395"/>
      <c r="D32" s="274"/>
      <c r="E32" s="274"/>
      <c r="F32" s="390"/>
      <c r="G32" s="390"/>
      <c r="H32" s="390"/>
      <c r="I32" s="390"/>
      <c r="L32" s="410" t="b">
        <f t="shared" si="1"/>
        <v>1</v>
      </c>
      <c r="M32" s="410" t="b">
        <f t="shared" si="2"/>
        <v>1</v>
      </c>
      <c r="N32" s="410" t="b">
        <f t="shared" si="3"/>
        <v>1</v>
      </c>
      <c r="O32" s="410" t="b">
        <f t="shared" si="0"/>
        <v>1</v>
      </c>
      <c r="P32" s="410">
        <f>IF(C32="",0,IF(COUNTIF(C32:$C$37,C32)&gt;1,1,0))</f>
        <v>0</v>
      </c>
    </row>
    <row r="33" spans="2:16" ht="15.75" x14ac:dyDescent="0.25">
      <c r="B33" s="386">
        <v>16</v>
      </c>
      <c r="C33" s="395"/>
      <c r="D33" s="274"/>
      <c r="E33" s="274"/>
      <c r="F33" s="390"/>
      <c r="G33" s="390"/>
      <c r="H33" s="390"/>
      <c r="I33" s="390"/>
      <c r="L33" s="410" t="b">
        <f t="shared" si="1"/>
        <v>1</v>
      </c>
      <c r="M33" s="410" t="b">
        <f t="shared" si="2"/>
        <v>1</v>
      </c>
      <c r="N33" s="410" t="b">
        <f t="shared" si="3"/>
        <v>1</v>
      </c>
      <c r="O33" s="410" t="b">
        <f t="shared" si="0"/>
        <v>1</v>
      </c>
      <c r="P33" s="410">
        <f>IF(C33="",0,IF(COUNTIF(C33:$C$37,C33)&gt;1,1,0))</f>
        <v>0</v>
      </c>
    </row>
    <row r="34" spans="2:16" ht="15.75" x14ac:dyDescent="0.25">
      <c r="B34" s="386">
        <v>17</v>
      </c>
      <c r="C34" s="395"/>
      <c r="D34" s="274"/>
      <c r="E34" s="274"/>
      <c r="F34" s="390"/>
      <c r="G34" s="390"/>
      <c r="H34" s="390"/>
      <c r="I34" s="390"/>
      <c r="L34" s="410" t="b">
        <f t="shared" si="1"/>
        <v>1</v>
      </c>
      <c r="M34" s="410" t="b">
        <f t="shared" si="2"/>
        <v>1</v>
      </c>
      <c r="N34" s="410" t="b">
        <f t="shared" si="3"/>
        <v>1</v>
      </c>
      <c r="O34" s="410" t="b">
        <f t="shared" si="0"/>
        <v>1</v>
      </c>
      <c r="P34" s="410">
        <f>IF(C34="",0,IF(COUNTIF(C34:$C$37,C34)&gt;1,1,0))</f>
        <v>0</v>
      </c>
    </row>
    <row r="35" spans="2:16" ht="15.75" x14ac:dyDescent="0.25">
      <c r="B35" s="386">
        <v>18</v>
      </c>
      <c r="C35" s="395"/>
      <c r="D35" s="274"/>
      <c r="E35" s="274"/>
      <c r="F35" s="390"/>
      <c r="G35" s="390"/>
      <c r="H35" s="390"/>
      <c r="I35" s="390"/>
      <c r="L35" s="410" t="b">
        <f t="shared" si="1"/>
        <v>1</v>
      </c>
      <c r="M35" s="410" t="b">
        <f t="shared" si="2"/>
        <v>1</v>
      </c>
      <c r="N35" s="410" t="b">
        <f t="shared" si="3"/>
        <v>1</v>
      </c>
      <c r="O35" s="410" t="b">
        <f t="shared" si="0"/>
        <v>1</v>
      </c>
      <c r="P35" s="410">
        <f>IF(C35="",0,IF(COUNTIF(C35:$C$37,C35)&gt;1,1,0))</f>
        <v>0</v>
      </c>
    </row>
    <row r="36" spans="2:16" ht="15.75" x14ac:dyDescent="0.25">
      <c r="B36" s="386">
        <v>19</v>
      </c>
      <c r="C36" s="395"/>
      <c r="D36" s="274"/>
      <c r="E36" s="274"/>
      <c r="F36" s="390"/>
      <c r="G36" s="390"/>
      <c r="H36" s="390"/>
      <c r="I36" s="390"/>
      <c r="L36" s="410" t="b">
        <f t="shared" si="1"/>
        <v>1</v>
      </c>
      <c r="M36" s="410" t="b">
        <f t="shared" si="2"/>
        <v>1</v>
      </c>
      <c r="N36" s="410" t="b">
        <f t="shared" si="3"/>
        <v>1</v>
      </c>
      <c r="O36" s="410" t="b">
        <f t="shared" si="0"/>
        <v>1</v>
      </c>
      <c r="P36" s="410">
        <f>IF(C36="",0,IF(COUNTIF(C36:$C$37,C36)&gt;1,1,0))</f>
        <v>0</v>
      </c>
    </row>
    <row r="37" spans="2:16" ht="15.75" x14ac:dyDescent="0.25">
      <c r="B37" s="386">
        <v>20</v>
      </c>
      <c r="C37" s="395"/>
      <c r="D37" s="274"/>
      <c r="E37" s="274"/>
      <c r="F37" s="390"/>
      <c r="G37" s="390"/>
      <c r="H37" s="390"/>
      <c r="I37" s="390"/>
      <c r="L37" s="410" t="b">
        <f t="shared" si="1"/>
        <v>1</v>
      </c>
      <c r="M37" s="410" t="b">
        <f t="shared" si="2"/>
        <v>1</v>
      </c>
      <c r="N37" s="410" t="b">
        <f t="shared" si="3"/>
        <v>1</v>
      </c>
      <c r="O37" s="410" t="b">
        <f t="shared" si="0"/>
        <v>1</v>
      </c>
      <c r="P37" s="410">
        <f>IF(C37="",0,IF(COUNTIF(C37:$C$37,C37)&gt;1,1,0))</f>
        <v>0</v>
      </c>
    </row>
    <row r="38" spans="2:16" ht="15.75" x14ac:dyDescent="0.25">
      <c r="B38" s="393"/>
      <c r="C38" s="394" t="s">
        <v>764</v>
      </c>
      <c r="D38" s="411">
        <f t="shared" ref="D38:I38" si="4">SUM(D18:D37)</f>
        <v>0</v>
      </c>
      <c r="E38" s="411">
        <f t="shared" si="4"/>
        <v>0</v>
      </c>
      <c r="F38" s="412">
        <f t="shared" si="4"/>
        <v>0</v>
      </c>
      <c r="G38" s="412">
        <f t="shared" si="4"/>
        <v>0</v>
      </c>
      <c r="H38" s="412">
        <f t="shared" si="4"/>
        <v>0</v>
      </c>
      <c r="I38" s="412">
        <f t="shared" si="4"/>
        <v>0</v>
      </c>
    </row>
    <row r="39" spans="2:16" x14ac:dyDescent="0.25">
      <c r="B39" s="387"/>
    </row>
    <row r="41" spans="2:16" ht="15.75" x14ac:dyDescent="0.25">
      <c r="B41" s="388" t="s">
        <v>21</v>
      </c>
      <c r="C41" s="561" t="s">
        <v>771</v>
      </c>
      <c r="D41" s="561"/>
      <c r="E41" s="561"/>
      <c r="F41" s="561"/>
      <c r="G41" s="561"/>
      <c r="H41" s="561"/>
      <c r="I41" s="561"/>
      <c r="J41" s="561"/>
      <c r="L41" s="408" t="s">
        <v>767</v>
      </c>
      <c r="M41" s="408" t="s">
        <v>767</v>
      </c>
    </row>
    <row r="42" spans="2:16" ht="15.75" x14ac:dyDescent="0.25">
      <c r="C42" s="562"/>
      <c r="D42" s="563"/>
      <c r="L42" s="408" t="b">
        <f>IF(AND(OR(C18="Any other Sanctions Regime (EU/UN)",C19="Any other Sanctions Regime (EU/UN)",C20="Any other Sanctions Regime (EU/UN)",C21="Any other Sanctions Regime (EU/UN)",C22="Any other Sanctions Regime (EU/UN)",C23="Any other Sanctions Regime (EU/UN)",C24="Any other Sanctions Regime (EU/UN)",C25="Any other Sanctions Regime (EU/UN)",C26="Any other Sanctions Regime (EU/UN)",C27="Any other Sanctions Regime (EU/UN)",C28="Any other Sanctions Regime (EU/UN)",C29="Any other Sanctions Regime (EU/UN)",C30="Any other Sanctions Regime (EU/UN)",C31="Any other Sanctions Regime (EU/UN)",C32="Any other Sanctions Regime (EU/UN)",C33="Any other Sanctions Regime (EU/UN)",C34="Any other Sanctions Regime (EU/UN)",C35="Any other Sanctions Regime (EU/UN)",C36="Any other Sanctions Regime (EU/UN)",C37="Any other Sanctions Regime (EU/UN)"),C42=""),FALSE,TRUE)</f>
        <v>1</v>
      </c>
      <c r="M42" s="408" t="b">
        <f>IF(AND(C18&lt;&gt;"Any other Sanctions Regime (EU/UN)",C19&lt;&gt;"Any other Sanctions Regime (EU/UN)",C20&lt;&gt;"Any other Sanctions Regime (EU/UN)",C21&lt;&gt;"Any other Sanctions Regime (EU/UN)",C22&lt;&gt;"Any other Sanctions Regime (EU/UN)",C23&lt;&gt;"Any other Sanctions Regime (EU/UN)",C24&lt;&gt;"Any other Sanctions Regime (EU/UN)",C25&lt;&gt;"Any other Sanctions Regime (EU/UN)",C26&lt;&gt;"Any other Sanctions Regime (EU/UN)",C27&lt;&gt;"Any other Sanctions Regime (EU/UN)",C28&lt;&gt;"Any other Sanctions Regime (EU/UN)",C29&lt;&gt;"Any other Sanctions Regime (EU/UN)",C30&lt;&gt;"Any other Sanctions Regime (EU/UN)",C31&lt;&gt;"Any other Sanctions Regime (EU/UN)",C32&lt;&gt;"Any other Sanctions Regime (EU/UN)",C33&lt;&gt;"Any other Sanctions Regime (EU/UN)",C34&lt;&gt;"Any other Sanctions Regime (EU/UN)",C35&lt;&gt;"Any other Sanctions Regime (EU/UN)",C36&lt;&gt;"Any other Sanctions Regime (EU/UN)",C37&lt;&gt;"Any other Sanctions Regime (EU/UN)",C42&lt;&gt;""),FALSE,TRUE)</f>
        <v>1</v>
      </c>
    </row>
    <row r="45" spans="2:16" ht="15.75" x14ac:dyDescent="0.25">
      <c r="B45" s="388" t="s">
        <v>27</v>
      </c>
      <c r="C45" s="569" t="s">
        <v>777</v>
      </c>
      <c r="D45" s="569"/>
      <c r="E45" s="569"/>
      <c r="F45" s="569"/>
      <c r="G45" s="569"/>
      <c r="H45" s="569"/>
      <c r="I45" s="569"/>
      <c r="J45" s="569"/>
    </row>
    <row r="47" spans="2:16" x14ac:dyDescent="0.25">
      <c r="C47" s="564" t="s">
        <v>772</v>
      </c>
      <c r="D47" s="564"/>
      <c r="E47" s="564"/>
      <c r="F47" s="564"/>
      <c r="G47" s="564"/>
      <c r="H47" s="564"/>
      <c r="I47" s="564"/>
      <c r="J47" s="564"/>
    </row>
    <row r="49" spans="2:14" ht="90" x14ac:dyDescent="0.25">
      <c r="C49" s="391" t="s">
        <v>758</v>
      </c>
      <c r="D49" s="391" t="s">
        <v>753</v>
      </c>
      <c r="E49" s="391" t="s">
        <v>754</v>
      </c>
      <c r="F49" s="391" t="s">
        <v>759</v>
      </c>
      <c r="G49" s="391" t="s">
        <v>760</v>
      </c>
      <c r="L49" s="408" t="s">
        <v>765</v>
      </c>
      <c r="M49" s="408" t="s">
        <v>767</v>
      </c>
      <c r="N49" s="408" t="s">
        <v>767</v>
      </c>
    </row>
    <row r="50" spans="2:14" ht="15.75" x14ac:dyDescent="0.25">
      <c r="C50" s="274"/>
      <c r="D50" s="274"/>
      <c r="E50" s="390"/>
      <c r="F50" s="390"/>
      <c r="G50" s="390"/>
      <c r="L50" s="408" t="b">
        <f>D50&lt;=C50</f>
        <v>1</v>
      </c>
      <c r="M50" s="408" t="b">
        <f>IF(AND(C50="",OR(D50&lt;&gt;"",E50&lt;&gt;"",F50&lt;&gt;"",G50&lt;&gt;"")),FALSE,TRUE)</f>
        <v>1</v>
      </c>
      <c r="N50" s="408" t="b">
        <f>IF(AND(C50&lt;&gt;"",OR(D50="",E50="",F50="",G50="")),FALSE,TRUE)</f>
        <v>1</v>
      </c>
    </row>
    <row r="53" spans="2:14" ht="15.75" x14ac:dyDescent="0.25">
      <c r="B53" s="388" t="s">
        <v>459</v>
      </c>
      <c r="C53" s="570" t="s">
        <v>778</v>
      </c>
      <c r="D53" s="570"/>
      <c r="E53" s="570"/>
      <c r="F53" s="570"/>
      <c r="G53" s="570"/>
      <c r="H53" s="570"/>
      <c r="I53" s="570"/>
      <c r="J53" s="570"/>
    </row>
    <row r="55" spans="2:14" x14ac:dyDescent="0.25">
      <c r="C55" s="564" t="s">
        <v>773</v>
      </c>
      <c r="D55" s="564"/>
      <c r="E55" s="564"/>
      <c r="F55" s="564"/>
      <c r="G55" s="564"/>
      <c r="H55" s="564"/>
      <c r="I55" s="564"/>
      <c r="J55" s="564"/>
    </row>
    <row r="57" spans="2:14" ht="90" x14ac:dyDescent="0.25">
      <c r="C57" s="391" t="s">
        <v>761</v>
      </c>
      <c r="D57" s="391" t="s">
        <v>753</v>
      </c>
      <c r="E57" s="391" t="s">
        <v>754</v>
      </c>
      <c r="F57" s="391" t="s">
        <v>762</v>
      </c>
      <c r="G57" s="391" t="s">
        <v>763</v>
      </c>
      <c r="L57" s="408" t="s">
        <v>765</v>
      </c>
      <c r="M57" s="408" t="s">
        <v>767</v>
      </c>
      <c r="N57" s="408" t="s">
        <v>767</v>
      </c>
    </row>
    <row r="58" spans="2:14" ht="15.75" x14ac:dyDescent="0.25">
      <c r="C58" s="274"/>
      <c r="D58" s="274"/>
      <c r="E58" s="390"/>
      <c r="F58" s="390"/>
      <c r="G58" s="390"/>
      <c r="L58" s="408" t="b">
        <f>D58&lt;=C58</f>
        <v>1</v>
      </c>
      <c r="M58" s="408" t="b">
        <f>IF(AND(C58="",OR(D58&lt;&gt;"",E58&lt;&gt;"",F58&lt;&gt;"",G58&lt;&gt;"")),FALSE,TRUE)</f>
        <v>1</v>
      </c>
      <c r="N58" s="408" t="b">
        <f>IF(AND(C58&lt;&gt;"",OR(D58="",E58="",F58="",G58="")),FALSE,TRUE)</f>
        <v>1</v>
      </c>
    </row>
    <row r="61" spans="2:14" ht="15.75" x14ac:dyDescent="0.25">
      <c r="E61" s="568" t="s">
        <v>88</v>
      </c>
      <c r="F61" s="568"/>
    </row>
    <row r="62" spans="2:14" ht="15.75" x14ac:dyDescent="0.25">
      <c r="E62" s="568" t="b">
        <f>IF(OR(L16=FALSE,M16=FALSE,N16=FALSE,O16=FALSE,P16=FALSE,L42=FALSE,M42=FALSE,L50=FALSE,M50=FALSE,N50=FALSE,L58=FALSE,M58=FALSE,N58=FALSE),FALSE,TRUE)</f>
        <v>1</v>
      </c>
      <c r="F62" s="568"/>
    </row>
  </sheetData>
  <sheetProtection algorithmName="SHA-512" hashValue="E9qoLWfKQwZ7zFVibDhM/TYSOWp99HacyDbRbqMe1l7q9pcm4WrUyrAHu1nA3HUGxvuKiAXjx6yW5E/h7uQJkA==" saltValue="FkFjqSovX6+MBuiUQXYxDA==" spinCount="100000" sheet="1" objects="1" scenarios="1"/>
  <mergeCells count="20">
    <mergeCell ref="E61:F61"/>
    <mergeCell ref="E62:F62"/>
    <mergeCell ref="C45:J45"/>
    <mergeCell ref="C53:J53"/>
    <mergeCell ref="C9:J9"/>
    <mergeCell ref="C10:J10"/>
    <mergeCell ref="C11:J11"/>
    <mergeCell ref="D15:D17"/>
    <mergeCell ref="E15:E17"/>
    <mergeCell ref="F15:F17"/>
    <mergeCell ref="G15:G17"/>
    <mergeCell ref="H15:H17"/>
    <mergeCell ref="I15:I17"/>
    <mergeCell ref="C13:J13"/>
    <mergeCell ref="A6:J6"/>
    <mergeCell ref="C41:J41"/>
    <mergeCell ref="C42:D42"/>
    <mergeCell ref="C47:J47"/>
    <mergeCell ref="C55:J55"/>
    <mergeCell ref="B15:B17"/>
  </mergeCells>
  <conditionalFormatting sqref="E62">
    <cfRule type="containsText" dxfId="64" priority="1" operator="containsText" text="TRUE">
      <formula>NOT(ISERROR(SEARCH("TRUE",E62)))</formula>
    </cfRule>
    <cfRule type="containsText" dxfId="63" priority="2" operator="containsText" text="FALSE">
      <formula>NOT(ISERROR(SEARCH("FALSE",E62)))</formula>
    </cfRule>
  </conditionalFormatting>
  <dataValidations count="5">
    <dataValidation type="whole" operator="greaterThanOrEqual" allowBlank="1" showInputMessage="1" showErrorMessage="1" promptTitle="Input data" prompt="Insert non-negative integer number" sqref="E18:E37 D58 D50" xr:uid="{36934FF7-3D64-45F9-802E-9544C6B35FE0}">
      <formula1>0</formula1>
    </dataValidation>
    <dataValidation type="list" allowBlank="1" showInputMessage="1" showErrorMessage="1" sqref="C18:C37" xr:uid="{4A38C8BD-523C-46B1-B236-15B28E16CF49}">
      <formula1>Regime</formula1>
    </dataValidation>
    <dataValidation type="decimal" operator="greaterThanOrEqual" allowBlank="1" showInputMessage="1" showErrorMessage="1" promptTitle="Input data" prompt="Insert non-negative value" sqref="E58:G58 F18:I37 E50:G50" xr:uid="{04A69464-0894-467D-9E07-A5AA69F53B83}">
      <formula1>0</formula1>
    </dataValidation>
    <dataValidation type="whole" operator="greaterThan" allowBlank="1" showInputMessage="1" showErrorMessage="1" promptTitle="Input data" prompt="Insert positive integer number" sqref="D18:D37 C58 C50" xr:uid="{D8FDAAD0-F45A-47DF-9D99-1930393BB669}">
      <formula1>0</formula1>
    </dataValidation>
    <dataValidation type="whole" operator="greaterThanOrEqual" allowBlank="1" showInputMessage="1" showErrorMessage="1" promptTitle="Input data" sqref="D38:I38" xr:uid="{5957F702-0259-4396-978D-DA961772C577}">
      <formula1>0</formula1>
    </dataValidation>
  </dataValidations>
  <hyperlinks>
    <hyperlink ref="C10:I10" r:id="rId1" display="in the European Union Consolidated Financial Sanctions List (EU Sanctions List) (segregation of customers according to the relevant sanctions regime)" xr:uid="{D4AAD85C-C73D-4B82-9FC9-F9196774DAF7}"/>
    <hyperlink ref="C11" r:id="rId2" xr:uid="{B1795D5D-387D-471C-B4CB-360CC1B15782}"/>
    <hyperlink ref="C16" r:id="rId3" location="/main" xr:uid="{BF29C9FE-8789-4084-9D1B-BAC5B03342D4}"/>
    <hyperlink ref="C17" r:id="rId4" xr:uid="{D7B4D00D-084F-492A-9F47-2CE7DBDCE9DA}"/>
    <hyperlink ref="C45" r:id="rId5" xr:uid="{50362939-9CC3-4A06-A0DE-FEF8566485E2}"/>
    <hyperlink ref="C53:I53" r:id="rId6" display="Customers included in the U.K. Designated Persons Sanctions List" xr:uid="{71B76021-E5F5-4388-B8DD-348D48D1691D}"/>
    <hyperlink ref="C9:J9" r:id="rId7" display="Customers included in the United Nations Security Council Consolidated List (UN Sanctions List) and/or" xr:uid="{A8F09946-931D-4A59-BEA8-6C0E0AAF4542}"/>
    <hyperlink ref="C10:J10" r:id="rId8" display="in the European Union Consolidated Financial Sanctions List (EU Sanctions List) (segregation of customers according to the relevant sanctions regime)" xr:uid="{503D5316-8798-46E9-9B14-85E332E6843B}"/>
    <hyperlink ref="C11:J11" r:id="rId9" display="https://www.cysec.gov.cy/en-GB/legislation/sanctions/" xr:uid="{B1619EFB-0A8C-48A1-9166-14BD247F309E}"/>
  </hyperlinks>
  <pageMargins left="0.7" right="0.7" top="0.75" bottom="0.75" header="0.3" footer="0.3"/>
  <pageSetup paperSize="9" scale="57" fitToHeight="0" orientation="landscape" r:id="rId10"/>
  <rowBreaks count="1" manualBreakCount="1">
    <brk id="44" max="9" man="1"/>
  </rowBreaks>
  <drawing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131"/>
  <sheetViews>
    <sheetView showGridLines="0" view="pageBreakPreview" zoomScaleNormal="100" zoomScaleSheetLayoutView="100" workbookViewId="0"/>
  </sheetViews>
  <sheetFormatPr defaultColWidth="9.140625" defaultRowHeight="15.75" x14ac:dyDescent="0.25"/>
  <cols>
    <col min="1" max="1" width="4.7109375" style="398" customWidth="1"/>
    <col min="2" max="2" width="114.42578125" style="157" bestFit="1" customWidth="1"/>
    <col min="3" max="3" width="21" style="157" customWidth="1"/>
    <col min="4" max="4" width="4.7109375" style="131" customWidth="1"/>
    <col min="5" max="16384" width="9.140625" style="157"/>
  </cols>
  <sheetData>
    <row r="1" spans="1:4" ht="18.75" x14ac:dyDescent="0.25">
      <c r="B1" s="116" t="str">
        <f>Instructions!A1</f>
        <v>Form RBSF-ASP</v>
      </c>
      <c r="C1" s="158"/>
      <c r="D1" s="60"/>
    </row>
    <row r="2" spans="1:4" x14ac:dyDescent="0.25">
      <c r="A2" s="399"/>
      <c r="B2" s="158"/>
      <c r="C2" s="158"/>
      <c r="D2" s="60"/>
    </row>
    <row r="3" spans="1:4" x14ac:dyDescent="0.25">
      <c r="A3" s="399"/>
      <c r="B3" s="158"/>
      <c r="C3" s="158"/>
      <c r="D3" s="60"/>
    </row>
    <row r="4" spans="1:4" x14ac:dyDescent="0.25">
      <c r="A4" s="399"/>
      <c r="B4" s="158"/>
      <c r="C4" s="158"/>
      <c r="D4" s="60"/>
    </row>
    <row r="5" spans="1:4" x14ac:dyDescent="0.25">
      <c r="A5" s="399"/>
      <c r="B5" s="158"/>
      <c r="C5" s="158"/>
      <c r="D5" s="60"/>
    </row>
    <row r="6" spans="1:4" ht="24.95" customHeight="1" x14ac:dyDescent="0.25">
      <c r="A6" s="415" t="s">
        <v>94</v>
      </c>
      <c r="B6" s="415"/>
      <c r="C6" s="415"/>
      <c r="D6" s="60"/>
    </row>
    <row r="7" spans="1:4" ht="6" customHeight="1" x14ac:dyDescent="0.25">
      <c r="A7" s="399"/>
      <c r="B7" s="158"/>
      <c r="C7" s="158"/>
      <c r="D7" s="60"/>
    </row>
    <row r="8" spans="1:4" ht="24.95" customHeight="1" x14ac:dyDescent="0.25">
      <c r="A8" s="400"/>
      <c r="B8" s="27" t="s">
        <v>353</v>
      </c>
      <c r="C8" s="158"/>
      <c r="D8" s="60"/>
    </row>
    <row r="9" spans="1:4" ht="6" customHeight="1" x14ac:dyDescent="0.25">
      <c r="A9" s="399"/>
      <c r="B9" s="158"/>
      <c r="C9" s="158"/>
      <c r="D9" s="60"/>
    </row>
    <row r="10" spans="1:4" ht="33" customHeight="1" x14ac:dyDescent="0.25">
      <c r="A10" s="18">
        <v>1</v>
      </c>
      <c r="B10" s="96" t="s">
        <v>400</v>
      </c>
      <c r="C10" s="20" t="b">
        <f>'Section B'!C10=('Section B'!C18+'Section B'!C22+'Section B'!C26)</f>
        <v>1</v>
      </c>
      <c r="D10" s="60"/>
    </row>
    <row r="11" spans="1:4" ht="6" customHeight="1" x14ac:dyDescent="0.25">
      <c r="A11" s="18"/>
      <c r="B11" s="97"/>
      <c r="C11" s="21"/>
      <c r="D11" s="60"/>
    </row>
    <row r="12" spans="1:4" ht="33" customHeight="1" x14ac:dyDescent="0.25">
      <c r="A12" s="22">
        <v>2</v>
      </c>
      <c r="B12" s="96" t="s">
        <v>401</v>
      </c>
      <c r="C12" s="20" t="b">
        <f>'Section B'!C18&lt;='Section B'!C10</f>
        <v>1</v>
      </c>
      <c r="D12" s="60"/>
    </row>
    <row r="13" spans="1:4" ht="6" customHeight="1" x14ac:dyDescent="0.25">
      <c r="A13" s="22"/>
      <c r="B13" s="97"/>
      <c r="C13" s="158"/>
      <c r="D13" s="60"/>
    </row>
    <row r="14" spans="1:4" ht="33" customHeight="1" x14ac:dyDescent="0.25">
      <c r="A14" s="22">
        <v>3</v>
      </c>
      <c r="B14" s="96" t="s">
        <v>402</v>
      </c>
      <c r="C14" s="20" t="b">
        <f>'Section B'!C22&lt;='Section B'!C10</f>
        <v>1</v>
      </c>
      <c r="D14" s="159"/>
    </row>
    <row r="15" spans="1:4" ht="6" customHeight="1" x14ac:dyDescent="0.25">
      <c r="A15" s="22"/>
      <c r="B15" s="97"/>
      <c r="C15" s="158"/>
      <c r="D15" s="159"/>
    </row>
    <row r="16" spans="1:4" ht="33" customHeight="1" x14ac:dyDescent="0.25">
      <c r="A16" s="22">
        <v>4</v>
      </c>
      <c r="B16" s="96" t="s">
        <v>626</v>
      </c>
      <c r="C16" s="20" t="b">
        <f>'Section B'!C26&lt;='Section B'!C10</f>
        <v>1</v>
      </c>
      <c r="D16" s="159"/>
    </row>
    <row r="17" spans="1:4" ht="6" customHeight="1" x14ac:dyDescent="0.25">
      <c r="A17" s="22"/>
      <c r="B17" s="97"/>
      <c r="C17" s="158"/>
      <c r="D17" s="159"/>
    </row>
    <row r="18" spans="1:4" ht="33" customHeight="1" x14ac:dyDescent="0.25">
      <c r="A18" s="22">
        <v>5</v>
      </c>
      <c r="B18" s="96" t="s">
        <v>403</v>
      </c>
      <c r="C18" s="20" t="b">
        <f>'Section B'!C34&lt;='Section B'!C18</f>
        <v>1</v>
      </c>
      <c r="D18" s="159"/>
    </row>
    <row r="19" spans="1:4" ht="6" customHeight="1" x14ac:dyDescent="0.25">
      <c r="A19" s="22"/>
      <c r="B19" s="97"/>
      <c r="C19" s="158"/>
      <c r="D19" s="159"/>
    </row>
    <row r="20" spans="1:4" ht="33" customHeight="1" x14ac:dyDescent="0.25">
      <c r="A20" s="22">
        <v>6</v>
      </c>
      <c r="B20" s="96" t="s">
        <v>659</v>
      </c>
      <c r="C20" s="20" t="b">
        <f>'Section B'!C18&gt;='Section B'!C38</f>
        <v>1</v>
      </c>
      <c r="D20" s="159"/>
    </row>
    <row r="21" spans="1:4" ht="6" customHeight="1" x14ac:dyDescent="0.25">
      <c r="A21" s="22"/>
      <c r="B21" s="97"/>
      <c r="C21" s="158"/>
      <c r="D21" s="159"/>
    </row>
    <row r="22" spans="1:4" ht="33" customHeight="1" x14ac:dyDescent="0.25">
      <c r="A22" s="22">
        <v>7</v>
      </c>
      <c r="B22" s="96" t="s">
        <v>404</v>
      </c>
      <c r="C22" s="20" t="b">
        <f>'Section B'!C18&gt;='Section B'!C42</f>
        <v>1</v>
      </c>
      <c r="D22" s="159"/>
    </row>
    <row r="23" spans="1:4" ht="6" customHeight="1" x14ac:dyDescent="0.25">
      <c r="A23" s="22"/>
      <c r="B23" s="97"/>
      <c r="C23" s="158"/>
      <c r="D23" s="160"/>
    </row>
    <row r="24" spans="1:4" ht="33" customHeight="1" x14ac:dyDescent="0.25">
      <c r="A24" s="22">
        <v>8</v>
      </c>
      <c r="B24" s="96" t="s">
        <v>405</v>
      </c>
      <c r="C24" s="23" t="b">
        <f>'Section B'!C18&gt;='Section B'!C46</f>
        <v>1</v>
      </c>
      <c r="D24" s="60"/>
    </row>
    <row r="25" spans="1:4" ht="6" customHeight="1" x14ac:dyDescent="0.25">
      <c r="A25" s="22"/>
      <c r="B25" s="33"/>
      <c r="D25" s="60"/>
    </row>
    <row r="26" spans="1:4" ht="33" customHeight="1" x14ac:dyDescent="0.25">
      <c r="A26" s="22">
        <v>9</v>
      </c>
      <c r="B26" s="96" t="s">
        <v>406</v>
      </c>
      <c r="C26" s="23" t="b">
        <f>'Section B'!C18&lt;=('Section B'!C34+'Section B'!C38+'Section B'!C42+'Section B'!C46)</f>
        <v>1</v>
      </c>
      <c r="D26" s="60"/>
    </row>
    <row r="27" spans="1:4" ht="6" customHeight="1" x14ac:dyDescent="0.25">
      <c r="A27" s="22"/>
      <c r="B27" s="33"/>
      <c r="D27" s="60"/>
    </row>
    <row r="28" spans="1:4" ht="33" customHeight="1" x14ac:dyDescent="0.25">
      <c r="A28" s="22">
        <v>10</v>
      </c>
      <c r="B28" s="96" t="s">
        <v>407</v>
      </c>
      <c r="C28" s="23" t="b">
        <f>'Section B'!C54&lt;='Section B'!C10</f>
        <v>1</v>
      </c>
      <c r="D28" s="60"/>
    </row>
    <row r="29" spans="1:4" ht="6" customHeight="1" x14ac:dyDescent="0.25">
      <c r="A29" s="22"/>
      <c r="B29" s="33"/>
      <c r="C29" s="158"/>
      <c r="D29" s="60"/>
    </row>
    <row r="30" spans="1:4" ht="33" customHeight="1" x14ac:dyDescent="0.25">
      <c r="A30" s="22">
        <v>11</v>
      </c>
      <c r="B30" s="96" t="s">
        <v>408</v>
      </c>
      <c r="C30" s="23" t="b">
        <f>'Section B'!C58&lt;='Section B'!C10</f>
        <v>1</v>
      </c>
      <c r="D30" s="60"/>
    </row>
    <row r="31" spans="1:4" ht="6" customHeight="1" x14ac:dyDescent="0.25">
      <c r="A31" s="22"/>
      <c r="B31" s="33"/>
      <c r="C31" s="158"/>
      <c r="D31" s="60"/>
    </row>
    <row r="32" spans="1:4" ht="33" customHeight="1" x14ac:dyDescent="0.25">
      <c r="A32" s="22">
        <v>12</v>
      </c>
      <c r="B32" s="96" t="s">
        <v>409</v>
      </c>
      <c r="C32" s="28" t="b">
        <f>IF('Section B'!C18=0,IF(AND('Section B'!C34=0,'Section B'!C38=0,'Section B'!C42=0,'Section B'!C46=0),TRUE,FALSE),TRUE)</f>
        <v>1</v>
      </c>
      <c r="D32" s="60"/>
    </row>
    <row r="33" spans="1:4" ht="6" customHeight="1" x14ac:dyDescent="0.25">
      <c r="A33" s="22"/>
      <c r="B33" s="33"/>
      <c r="C33" s="158"/>
      <c r="D33" s="60"/>
    </row>
    <row r="34" spans="1:4" ht="33" customHeight="1" x14ac:dyDescent="0.25">
      <c r="A34" s="22">
        <v>13</v>
      </c>
      <c r="B34" s="96" t="s">
        <v>410</v>
      </c>
      <c r="C34" s="23" t="b">
        <f>'Section B'!C66&lt;='Section B'!C10</f>
        <v>1</v>
      </c>
      <c r="D34" s="60"/>
    </row>
    <row r="35" spans="1:4" ht="6" customHeight="1" x14ac:dyDescent="0.25">
      <c r="A35" s="22"/>
      <c r="B35" s="33"/>
      <c r="C35" s="158"/>
      <c r="D35" s="60"/>
    </row>
    <row r="36" spans="1:4" ht="33" customHeight="1" x14ac:dyDescent="0.25">
      <c r="A36" s="22">
        <v>14</v>
      </c>
      <c r="B36" s="96" t="s">
        <v>411</v>
      </c>
      <c r="C36" s="23" t="b">
        <f>'Section B'!C76&lt;='Section B'!C10</f>
        <v>1</v>
      </c>
      <c r="D36" s="60"/>
    </row>
    <row r="37" spans="1:4" x14ac:dyDescent="0.25">
      <c r="A37" s="22"/>
      <c r="B37" s="33"/>
      <c r="C37" s="158"/>
      <c r="D37" s="60"/>
    </row>
    <row r="38" spans="1:4" ht="24.95" customHeight="1" x14ac:dyDescent="0.25">
      <c r="A38" s="400"/>
      <c r="B38" s="27" t="s">
        <v>678</v>
      </c>
      <c r="C38" s="158"/>
      <c r="D38" s="60"/>
    </row>
    <row r="39" spans="1:4" ht="6" customHeight="1" x14ac:dyDescent="0.25">
      <c r="A39" s="22"/>
      <c r="B39" s="33"/>
      <c r="C39" s="158"/>
      <c r="D39" s="60"/>
    </row>
    <row r="40" spans="1:4" ht="33" customHeight="1" x14ac:dyDescent="0.25">
      <c r="A40" s="22">
        <v>1</v>
      </c>
      <c r="B40" s="96" t="s">
        <v>412</v>
      </c>
      <c r="C40" s="23" t="b">
        <f>'Section D'!E34&lt;='Section B'!C10</f>
        <v>1</v>
      </c>
      <c r="D40" s="60"/>
    </row>
    <row r="41" spans="1:4" ht="6" customHeight="1" x14ac:dyDescent="0.25">
      <c r="A41" s="22"/>
      <c r="B41" s="33"/>
      <c r="C41" s="158"/>
      <c r="D41" s="60"/>
    </row>
    <row r="42" spans="1:4" ht="33" customHeight="1" x14ac:dyDescent="0.25">
      <c r="A42" s="22">
        <v>2</v>
      </c>
      <c r="B42" s="96" t="s">
        <v>413</v>
      </c>
      <c r="C42" s="23" t="b">
        <f>'Section D'!E36&lt;='Section B'!C10</f>
        <v>1</v>
      </c>
      <c r="D42" s="60"/>
    </row>
    <row r="43" spans="1:4" ht="6" customHeight="1" x14ac:dyDescent="0.25">
      <c r="A43" s="22"/>
      <c r="B43" s="33"/>
      <c r="C43" s="158"/>
      <c r="D43" s="60"/>
    </row>
    <row r="44" spans="1:4" ht="63.75" customHeight="1" x14ac:dyDescent="0.25">
      <c r="A44" s="22">
        <v>3</v>
      </c>
      <c r="B44" s="96" t="s">
        <v>578</v>
      </c>
      <c r="C44" s="23" t="b">
        <f>'Section D'!E38&lt;='Section B'!C10</f>
        <v>1</v>
      </c>
      <c r="D44" s="60"/>
    </row>
    <row r="45" spans="1:4" ht="6" customHeight="1" x14ac:dyDescent="0.25">
      <c r="A45" s="22"/>
      <c r="B45" s="344"/>
      <c r="C45" s="158"/>
      <c r="D45" s="60"/>
    </row>
    <row r="46" spans="1:4" ht="54" customHeight="1" x14ac:dyDescent="0.25">
      <c r="A46" s="22">
        <v>4</v>
      </c>
      <c r="B46" s="96" t="s">
        <v>579</v>
      </c>
      <c r="C46" s="23" t="b">
        <f>'Section D'!E40&lt;='Section B'!C10</f>
        <v>1</v>
      </c>
      <c r="D46" s="60"/>
    </row>
    <row r="47" spans="1:4" x14ac:dyDescent="0.25">
      <c r="A47" s="22"/>
      <c r="B47" s="33"/>
      <c r="C47" s="158"/>
      <c r="D47" s="60"/>
    </row>
    <row r="48" spans="1:4" ht="24.95" customHeight="1" x14ac:dyDescent="0.25">
      <c r="A48" s="400"/>
      <c r="B48" s="27" t="s">
        <v>371</v>
      </c>
      <c r="C48" s="158"/>
      <c r="D48" s="60"/>
    </row>
    <row r="49" spans="1:4" ht="6" customHeight="1" x14ac:dyDescent="0.25">
      <c r="A49" s="22"/>
      <c r="B49" s="33"/>
      <c r="C49" s="158"/>
      <c r="D49" s="60"/>
    </row>
    <row r="50" spans="1:4" ht="33" customHeight="1" x14ac:dyDescent="0.25">
      <c r="A50" s="22">
        <v>1</v>
      </c>
      <c r="B50" s="96" t="s">
        <v>660</v>
      </c>
      <c r="C50" s="23" t="b">
        <f>'Section E'!C11&lt;='Section B'!C10</f>
        <v>1</v>
      </c>
      <c r="D50" s="60"/>
    </row>
    <row r="51" spans="1:4" ht="6" customHeight="1" x14ac:dyDescent="0.25">
      <c r="A51" s="22"/>
      <c r="B51" s="344"/>
      <c r="C51" s="158"/>
      <c r="D51" s="60"/>
    </row>
    <row r="52" spans="1:4" ht="33" customHeight="1" x14ac:dyDescent="0.25">
      <c r="A52" s="22">
        <v>2</v>
      </c>
      <c r="B52" s="96" t="s">
        <v>583</v>
      </c>
      <c r="C52" s="23" t="b">
        <f>'Section E'!F16&lt;='Section B'!C10</f>
        <v>1</v>
      </c>
      <c r="D52" s="60"/>
    </row>
    <row r="53" spans="1:4" ht="6" customHeight="1" x14ac:dyDescent="0.25">
      <c r="A53" s="22"/>
      <c r="B53" s="344"/>
      <c r="C53" s="158"/>
      <c r="D53" s="60"/>
    </row>
    <row r="54" spans="1:4" ht="33" customHeight="1" x14ac:dyDescent="0.25">
      <c r="A54" s="22">
        <v>3</v>
      </c>
      <c r="B54" s="96" t="s">
        <v>584</v>
      </c>
      <c r="C54" s="23" t="b">
        <f>'Section E'!F18&lt;='Section B'!C10</f>
        <v>1</v>
      </c>
      <c r="D54" s="60"/>
    </row>
    <row r="55" spans="1:4" ht="6" customHeight="1" x14ac:dyDescent="0.25">
      <c r="A55" s="22"/>
      <c r="B55" s="344"/>
      <c r="C55" s="158"/>
      <c r="D55" s="60"/>
    </row>
    <row r="56" spans="1:4" ht="33" customHeight="1" x14ac:dyDescent="0.25">
      <c r="A56" s="22">
        <v>4</v>
      </c>
      <c r="B56" s="96" t="s">
        <v>585</v>
      </c>
      <c r="C56" s="23" t="b">
        <f>'Section E'!F20&lt;='Section B'!C10</f>
        <v>1</v>
      </c>
      <c r="D56" s="60"/>
    </row>
    <row r="57" spans="1:4" ht="6" customHeight="1" x14ac:dyDescent="0.25">
      <c r="A57" s="22"/>
      <c r="B57" s="344"/>
      <c r="C57" s="158"/>
      <c r="D57" s="60"/>
    </row>
    <row r="58" spans="1:4" ht="33" customHeight="1" x14ac:dyDescent="0.25">
      <c r="A58" s="22">
        <v>5</v>
      </c>
      <c r="B58" s="96" t="s">
        <v>586</v>
      </c>
      <c r="C58" s="23" t="b">
        <f>'Section E'!C23&lt;='Section B'!C10</f>
        <v>1</v>
      </c>
      <c r="D58" s="60"/>
    </row>
    <row r="59" spans="1:4" ht="6" customHeight="1" x14ac:dyDescent="0.25">
      <c r="A59" s="22"/>
      <c r="B59" s="344"/>
      <c r="C59" s="158"/>
      <c r="D59" s="60"/>
    </row>
    <row r="60" spans="1:4" ht="33" customHeight="1" x14ac:dyDescent="0.25">
      <c r="A60" s="22">
        <v>6</v>
      </c>
      <c r="B60" s="96" t="s">
        <v>587</v>
      </c>
      <c r="C60" s="23" t="b">
        <f>'Section E'!C29&lt;='Section B'!C10</f>
        <v>1</v>
      </c>
      <c r="D60" s="60"/>
    </row>
    <row r="61" spans="1:4" ht="6" customHeight="1" x14ac:dyDescent="0.25">
      <c r="A61" s="22"/>
      <c r="B61" s="344"/>
      <c r="C61" s="158"/>
      <c r="D61" s="60"/>
    </row>
    <row r="62" spans="1:4" ht="33" customHeight="1" x14ac:dyDescent="0.25">
      <c r="A62" s="22">
        <v>7</v>
      </c>
      <c r="B62" s="96" t="s">
        <v>588</v>
      </c>
      <c r="C62" s="23" t="b">
        <f>'Section E'!C32&lt;='Section B'!C10</f>
        <v>1</v>
      </c>
      <c r="D62" s="60"/>
    </row>
    <row r="63" spans="1:4" ht="6" customHeight="1" x14ac:dyDescent="0.25">
      <c r="A63" s="22"/>
      <c r="B63" s="344"/>
      <c r="C63" s="158"/>
      <c r="D63" s="60"/>
    </row>
    <row r="64" spans="1:4" ht="33" customHeight="1" x14ac:dyDescent="0.25">
      <c r="A64" s="22">
        <v>8</v>
      </c>
      <c r="B64" s="96" t="s">
        <v>589</v>
      </c>
      <c r="C64" s="23" t="b">
        <f>'Section E'!D37&lt;='Section B'!C10</f>
        <v>1</v>
      </c>
      <c r="D64" s="60"/>
    </row>
    <row r="65" spans="1:4" ht="6" customHeight="1" x14ac:dyDescent="0.25">
      <c r="A65" s="22"/>
      <c r="B65" s="344"/>
      <c r="C65" s="158"/>
      <c r="D65" s="60"/>
    </row>
    <row r="66" spans="1:4" ht="33" customHeight="1" x14ac:dyDescent="0.25">
      <c r="A66" s="22">
        <v>9</v>
      </c>
      <c r="B66" s="96" t="s">
        <v>602</v>
      </c>
      <c r="C66" s="23" t="b">
        <f>'Section E'!C40&lt;='Section B'!C10</f>
        <v>1</v>
      </c>
      <c r="D66" s="60"/>
    </row>
    <row r="67" spans="1:4" ht="6" customHeight="1" x14ac:dyDescent="0.25">
      <c r="A67" s="22"/>
      <c r="B67" s="344"/>
      <c r="C67" s="158"/>
      <c r="D67" s="60"/>
    </row>
    <row r="68" spans="1:4" ht="33" customHeight="1" x14ac:dyDescent="0.25">
      <c r="A68" s="22">
        <v>10</v>
      </c>
      <c r="B68" s="96" t="s">
        <v>631</v>
      </c>
      <c r="C68" s="23" t="b">
        <f>'Section E'!G42&lt;='Section B'!C10</f>
        <v>1</v>
      </c>
      <c r="D68" s="60"/>
    </row>
    <row r="69" spans="1:4" ht="6" customHeight="1" x14ac:dyDescent="0.25">
      <c r="A69" s="22"/>
      <c r="B69" s="344"/>
      <c r="C69" s="158"/>
      <c r="D69" s="60"/>
    </row>
    <row r="70" spans="1:4" ht="33" customHeight="1" x14ac:dyDescent="0.25">
      <c r="A70" s="22">
        <v>11</v>
      </c>
      <c r="B70" s="96" t="s">
        <v>632</v>
      </c>
      <c r="C70" s="23" t="b">
        <f>'Section E'!G43&lt;='Section B'!C10</f>
        <v>1</v>
      </c>
      <c r="D70" s="60"/>
    </row>
    <row r="71" spans="1:4" ht="6" customHeight="1" x14ac:dyDescent="0.25">
      <c r="A71" s="22"/>
      <c r="B71" s="344"/>
      <c r="C71" s="158"/>
      <c r="D71" s="60"/>
    </row>
    <row r="72" spans="1:4" ht="33" customHeight="1" x14ac:dyDescent="0.25">
      <c r="A72" s="22">
        <v>12</v>
      </c>
      <c r="B72" s="96" t="s">
        <v>633</v>
      </c>
      <c r="C72" s="23" t="b">
        <f>'Section E'!G44&lt;='Section B'!C10</f>
        <v>1</v>
      </c>
      <c r="D72" s="60"/>
    </row>
    <row r="73" spans="1:4" ht="6" customHeight="1" x14ac:dyDescent="0.25">
      <c r="A73" s="22"/>
      <c r="B73" s="344"/>
      <c r="C73" s="158"/>
      <c r="D73" s="60"/>
    </row>
    <row r="74" spans="1:4" ht="33" customHeight="1" x14ac:dyDescent="0.25">
      <c r="A74" s="22">
        <v>13</v>
      </c>
      <c r="B74" s="96" t="s">
        <v>590</v>
      </c>
      <c r="C74" s="23" t="b">
        <f>'Section E'!C49&lt;='Section B'!C10</f>
        <v>1</v>
      </c>
      <c r="D74" s="60"/>
    </row>
    <row r="75" spans="1:4" x14ac:dyDescent="0.25">
      <c r="A75" s="22"/>
      <c r="B75" s="33"/>
      <c r="C75" s="158"/>
      <c r="D75" s="60"/>
    </row>
    <row r="76" spans="1:4" ht="24.95" customHeight="1" x14ac:dyDescent="0.25">
      <c r="A76" s="400"/>
      <c r="B76" s="27" t="s">
        <v>367</v>
      </c>
      <c r="C76" s="158"/>
      <c r="D76" s="60"/>
    </row>
    <row r="77" spans="1:4" ht="6" customHeight="1" x14ac:dyDescent="0.25">
      <c r="A77" s="22"/>
      <c r="B77" s="33"/>
      <c r="C77" s="158"/>
      <c r="D77" s="60"/>
    </row>
    <row r="78" spans="1:4" ht="33" customHeight="1" x14ac:dyDescent="0.25">
      <c r="A78" s="22">
        <v>1</v>
      </c>
      <c r="B78" s="96" t="s">
        <v>414</v>
      </c>
      <c r="C78" s="20" t="b">
        <f>'Section B'!C10=('Section F'!D66+'Section F'!D70)</f>
        <v>1</v>
      </c>
      <c r="D78" s="60"/>
    </row>
    <row r="79" spans="1:4" ht="6" customHeight="1" x14ac:dyDescent="0.25">
      <c r="A79" s="22"/>
      <c r="B79" s="344"/>
      <c r="C79" s="158"/>
      <c r="D79" s="60"/>
    </row>
    <row r="80" spans="1:4" ht="33" customHeight="1" x14ac:dyDescent="0.25">
      <c r="A80" s="22">
        <v>2</v>
      </c>
      <c r="B80" s="96" t="s">
        <v>605</v>
      </c>
      <c r="C80" s="20" t="b">
        <f>'Section B'!C10&gt;=('Section F'!D66)</f>
        <v>1</v>
      </c>
      <c r="D80" s="60"/>
    </row>
    <row r="81" spans="1:4" ht="6" customHeight="1" x14ac:dyDescent="0.25">
      <c r="A81" s="22"/>
      <c r="B81" s="344"/>
      <c r="C81" s="158"/>
      <c r="D81" s="60"/>
    </row>
    <row r="82" spans="1:4" ht="33" customHeight="1" x14ac:dyDescent="0.25">
      <c r="A82" s="18">
        <v>3</v>
      </c>
      <c r="B82" s="96" t="s">
        <v>415</v>
      </c>
      <c r="C82" s="20" t="b">
        <f>'Section B'!C10&gt;=('Section F'!D70)</f>
        <v>1</v>
      </c>
      <c r="D82" s="60"/>
    </row>
    <row r="83" spans="1:4" ht="6" customHeight="1" x14ac:dyDescent="0.25">
      <c r="A83" s="22"/>
      <c r="B83" s="344"/>
      <c r="C83" s="158"/>
      <c r="D83" s="60"/>
    </row>
    <row r="84" spans="1:4" ht="33" customHeight="1" x14ac:dyDescent="0.25">
      <c r="A84" s="18">
        <v>4</v>
      </c>
      <c r="B84" s="96" t="s">
        <v>608</v>
      </c>
      <c r="C84" s="20" t="b">
        <f>'Section F'!D11&lt;='Section B'!C10</f>
        <v>1</v>
      </c>
      <c r="D84" s="60"/>
    </row>
    <row r="85" spans="1:4" ht="6" customHeight="1" x14ac:dyDescent="0.25">
      <c r="A85" s="22"/>
      <c r="B85" s="345"/>
      <c r="C85" s="158"/>
      <c r="D85" s="60"/>
    </row>
    <row r="86" spans="1:4" ht="33" customHeight="1" x14ac:dyDescent="0.25">
      <c r="A86" s="18">
        <v>5</v>
      </c>
      <c r="B86" s="96" t="s">
        <v>685</v>
      </c>
      <c r="C86" s="20" t="b">
        <f>'Section F'!D15&lt;='Section B'!C10</f>
        <v>1</v>
      </c>
      <c r="D86" s="60"/>
    </row>
    <row r="87" spans="1:4" ht="6" customHeight="1" x14ac:dyDescent="0.25">
      <c r="A87" s="22"/>
      <c r="B87" s="344"/>
      <c r="C87" s="158"/>
      <c r="D87" s="60"/>
    </row>
    <row r="88" spans="1:4" ht="33" customHeight="1" x14ac:dyDescent="0.25">
      <c r="A88" s="18">
        <v>6</v>
      </c>
      <c r="B88" s="96" t="s">
        <v>641</v>
      </c>
      <c r="C88" s="20" t="b">
        <f>'Section F'!D19&lt;='Section B'!C10</f>
        <v>1</v>
      </c>
      <c r="D88" s="60"/>
    </row>
    <row r="89" spans="1:4" ht="6" customHeight="1" x14ac:dyDescent="0.25">
      <c r="A89" s="22"/>
      <c r="B89" s="344"/>
      <c r="C89" s="158"/>
      <c r="D89" s="60"/>
    </row>
    <row r="90" spans="1:4" ht="33" customHeight="1" x14ac:dyDescent="0.25">
      <c r="A90" s="18">
        <v>7</v>
      </c>
      <c r="B90" s="96" t="s">
        <v>603</v>
      </c>
      <c r="C90" s="20" t="b">
        <f>'Section F'!D23&lt;='Section B'!C10</f>
        <v>1</v>
      </c>
      <c r="D90" s="60"/>
    </row>
    <row r="91" spans="1:4" x14ac:dyDescent="0.25">
      <c r="A91" s="22"/>
      <c r="B91" s="33"/>
      <c r="C91" s="158"/>
      <c r="D91" s="60"/>
    </row>
    <row r="92" spans="1:4" ht="24.95" customHeight="1" x14ac:dyDescent="0.25">
      <c r="A92" s="400"/>
      <c r="B92" s="27" t="s">
        <v>447</v>
      </c>
      <c r="C92" s="158"/>
      <c r="D92" s="60"/>
    </row>
    <row r="93" spans="1:4" ht="6" customHeight="1" x14ac:dyDescent="0.25">
      <c r="A93" s="22"/>
      <c r="B93" s="33"/>
      <c r="C93" s="158"/>
      <c r="D93" s="60"/>
    </row>
    <row r="94" spans="1:4" ht="33" customHeight="1" x14ac:dyDescent="0.25">
      <c r="A94" s="22">
        <v>1</v>
      </c>
      <c r="B94" s="96" t="s">
        <v>416</v>
      </c>
      <c r="C94" s="23" t="b">
        <f>'Section G'!E27&gt;='Section G'!E29</f>
        <v>1</v>
      </c>
      <c r="D94" s="60"/>
    </row>
    <row r="95" spans="1:4" ht="6" customHeight="1" x14ac:dyDescent="0.25">
      <c r="A95" s="22"/>
      <c r="B95" s="33"/>
      <c r="C95" s="158"/>
      <c r="D95" s="60"/>
    </row>
    <row r="96" spans="1:4" ht="33" customHeight="1" x14ac:dyDescent="0.25">
      <c r="A96" s="22">
        <v>2</v>
      </c>
      <c r="B96" s="96" t="s">
        <v>417</v>
      </c>
      <c r="C96" s="23" t="b">
        <f>IF(OR((AND('Section D'!E16="YES",'Section G'!E29&lt;=0)),(AND('Section D'!E16="NO",'Section G'!E29&gt;0))),FALSE,TRUE)</f>
        <v>1</v>
      </c>
      <c r="D96" s="60"/>
    </row>
    <row r="97" spans="1:4" x14ac:dyDescent="0.25">
      <c r="A97" s="22"/>
      <c r="B97" s="33"/>
      <c r="C97" s="158"/>
      <c r="D97" s="60"/>
    </row>
    <row r="98" spans="1:4" ht="24.95" customHeight="1" x14ac:dyDescent="0.25">
      <c r="A98" s="400"/>
      <c r="B98" s="27" t="s">
        <v>369</v>
      </c>
      <c r="C98" s="158"/>
      <c r="D98" s="60"/>
    </row>
    <row r="99" spans="1:4" ht="7.5" customHeight="1" x14ac:dyDescent="0.25">
      <c r="B99" s="29"/>
      <c r="C99" s="158"/>
      <c r="D99" s="60"/>
    </row>
    <row r="100" spans="1:4" ht="33" customHeight="1" x14ac:dyDescent="0.25">
      <c r="A100" s="18">
        <v>1</v>
      </c>
      <c r="B100" s="120" t="s">
        <v>378</v>
      </c>
      <c r="C100" s="20" t="b">
        <f>'Section I'!D39=('Section I'!D43+'Section I'!D50)</f>
        <v>1</v>
      </c>
      <c r="D100" s="60"/>
    </row>
    <row r="101" spans="1:4" ht="7.5" customHeight="1" x14ac:dyDescent="0.25">
      <c r="B101" s="121"/>
      <c r="C101" s="158"/>
      <c r="D101" s="60"/>
    </row>
    <row r="102" spans="1:4" ht="33" customHeight="1" x14ac:dyDescent="0.25">
      <c r="A102" s="18">
        <v>2</v>
      </c>
      <c r="B102" s="120" t="s">
        <v>379</v>
      </c>
      <c r="C102" s="20" t="b">
        <f>'Section I'!E39=('Section I'!E43+'Section I'!E50)</f>
        <v>1</v>
      </c>
      <c r="D102" s="60"/>
    </row>
    <row r="103" spans="1:4" ht="15.95" customHeight="1" x14ac:dyDescent="0.25">
      <c r="A103" s="18"/>
      <c r="B103" s="19"/>
      <c r="C103" s="158"/>
      <c r="D103" s="60"/>
    </row>
    <row r="104" spans="1:4" ht="24.95" customHeight="1" x14ac:dyDescent="0.25">
      <c r="A104" s="400"/>
      <c r="B104" s="27" t="s">
        <v>616</v>
      </c>
      <c r="C104" s="158"/>
      <c r="D104" s="60"/>
    </row>
    <row r="105" spans="1:4" ht="7.5" customHeight="1" x14ac:dyDescent="0.25">
      <c r="B105" s="29"/>
      <c r="C105" s="158"/>
      <c r="D105" s="60"/>
    </row>
    <row r="106" spans="1:4" ht="33" customHeight="1" x14ac:dyDescent="0.25">
      <c r="A106" s="18">
        <v>1</v>
      </c>
      <c r="B106" s="349" t="s">
        <v>640</v>
      </c>
      <c r="C106" s="20" t="b">
        <f>'Section J'!C9&lt;='Section B'!C10</f>
        <v>1</v>
      </c>
      <c r="D106" s="60"/>
    </row>
    <row r="107" spans="1:4" ht="7.5" customHeight="1" x14ac:dyDescent="0.25">
      <c r="B107" s="350"/>
      <c r="C107" s="158"/>
      <c r="D107" s="60"/>
    </row>
    <row r="108" spans="1:4" ht="33" customHeight="1" x14ac:dyDescent="0.25">
      <c r="A108" s="18">
        <v>2</v>
      </c>
      <c r="B108" s="349" t="s">
        <v>592</v>
      </c>
      <c r="C108" s="20" t="b">
        <f>'Section J'!C17&lt;='Section B'!C10</f>
        <v>1</v>
      </c>
      <c r="D108" s="60"/>
    </row>
    <row r="109" spans="1:4" ht="7.5" customHeight="1" x14ac:dyDescent="0.25">
      <c r="B109" s="351"/>
      <c r="C109" s="158"/>
      <c r="D109" s="60"/>
    </row>
    <row r="110" spans="1:4" ht="33" customHeight="1" x14ac:dyDescent="0.25">
      <c r="A110" s="18">
        <v>3</v>
      </c>
      <c r="B110" s="349" t="s">
        <v>594</v>
      </c>
      <c r="C110" s="20" t="b">
        <f>'Section J'!C24&lt;='Section B'!C10</f>
        <v>1</v>
      </c>
      <c r="D110" s="60"/>
    </row>
    <row r="111" spans="1:4" ht="7.5" customHeight="1" x14ac:dyDescent="0.25">
      <c r="B111" s="350"/>
      <c r="C111" s="158"/>
      <c r="D111" s="60"/>
    </row>
    <row r="112" spans="1:4" ht="33" customHeight="1" x14ac:dyDescent="0.25">
      <c r="A112" s="18">
        <v>4</v>
      </c>
      <c r="B112" s="349" t="s">
        <v>593</v>
      </c>
      <c r="C112" s="20" t="b">
        <f>'Section J'!C28&lt;='Section B'!C10</f>
        <v>1</v>
      </c>
      <c r="D112" s="60"/>
    </row>
    <row r="113" spans="1:4" ht="7.5" customHeight="1" x14ac:dyDescent="0.25">
      <c r="B113" s="351"/>
      <c r="C113" s="158"/>
      <c r="D113" s="60"/>
    </row>
    <row r="114" spans="1:4" ht="33" customHeight="1" x14ac:dyDescent="0.25">
      <c r="A114" s="18">
        <v>5</v>
      </c>
      <c r="B114" s="349" t="s">
        <v>595</v>
      </c>
      <c r="C114" s="20" t="b">
        <f>'Section J'!C33&lt;='Section B'!C10</f>
        <v>1</v>
      </c>
      <c r="D114" s="60"/>
    </row>
    <row r="115" spans="1:4" ht="7.5" customHeight="1" x14ac:dyDescent="0.25">
      <c r="B115" s="350"/>
      <c r="C115" s="158"/>
      <c r="D115" s="60"/>
    </row>
    <row r="116" spans="1:4" ht="33" customHeight="1" x14ac:dyDescent="0.25">
      <c r="A116" s="18">
        <v>6</v>
      </c>
      <c r="B116" s="349" t="s">
        <v>596</v>
      </c>
      <c r="C116" s="20" t="b">
        <f>'Section J'!C38&lt;='Section B'!C10</f>
        <v>1</v>
      </c>
      <c r="D116" s="60"/>
    </row>
    <row r="117" spans="1:4" ht="7.5" customHeight="1" x14ac:dyDescent="0.25">
      <c r="B117" s="351"/>
      <c r="C117" s="158"/>
      <c r="D117" s="60"/>
    </row>
    <row r="118" spans="1:4" ht="33" customHeight="1" x14ac:dyDescent="0.25">
      <c r="A118" s="18">
        <v>7</v>
      </c>
      <c r="B118" s="349" t="s">
        <v>597</v>
      </c>
      <c r="C118" s="20" t="b">
        <f>'Section J'!C43&lt;='Section B'!C10</f>
        <v>1</v>
      </c>
      <c r="D118" s="60"/>
    </row>
    <row r="119" spans="1:4" ht="7.5" customHeight="1" x14ac:dyDescent="0.25">
      <c r="B119" s="350"/>
      <c r="C119" s="158"/>
      <c r="D119" s="60"/>
    </row>
    <row r="120" spans="1:4" ht="33" customHeight="1" x14ac:dyDescent="0.25">
      <c r="A120" s="18">
        <v>8</v>
      </c>
      <c r="B120" s="349" t="s">
        <v>598</v>
      </c>
      <c r="C120" s="20" t="b">
        <f>'Section J'!C47&lt;='Section B'!C10</f>
        <v>1</v>
      </c>
      <c r="D120" s="60"/>
    </row>
    <row r="121" spans="1:4" ht="7.5" customHeight="1" x14ac:dyDescent="0.25">
      <c r="B121" s="350"/>
      <c r="C121" s="158"/>
      <c r="D121" s="60"/>
    </row>
    <row r="122" spans="1:4" ht="65.099999999999994" customHeight="1" x14ac:dyDescent="0.25">
      <c r="A122" s="18">
        <v>9</v>
      </c>
      <c r="B122" s="349" t="s">
        <v>684</v>
      </c>
      <c r="C122" s="20" t="b">
        <f>'Section J'!C52&lt;='Section B'!C10</f>
        <v>1</v>
      </c>
      <c r="D122" s="60"/>
    </row>
    <row r="123" spans="1:4" ht="15.95" customHeight="1" x14ac:dyDescent="0.25">
      <c r="A123" s="18"/>
      <c r="B123" s="19"/>
      <c r="C123" s="158"/>
      <c r="D123" s="60"/>
    </row>
    <row r="124" spans="1:4" ht="24.95" customHeight="1" x14ac:dyDescent="0.25">
      <c r="A124" s="400"/>
      <c r="B124" s="27" t="s">
        <v>95</v>
      </c>
      <c r="C124" s="24"/>
      <c r="D124" s="60"/>
    </row>
    <row r="125" spans="1:4" ht="6" customHeight="1" x14ac:dyDescent="0.25">
      <c r="A125" s="401"/>
      <c r="B125" s="161"/>
      <c r="C125" s="24"/>
      <c r="D125" s="60"/>
    </row>
    <row r="126" spans="1:4" ht="33" customHeight="1" x14ac:dyDescent="0.25">
      <c r="A126" s="18">
        <v>1</v>
      </c>
      <c r="B126" s="19" t="s">
        <v>96</v>
      </c>
      <c r="C126" s="25" t="b">
        <f>IF(AND(GI="TRUE",SB="TRUE",SC="TRUE",SD="TRUE",SE="TRUE",SF="TRUE",SG="TRUE",SH="TRUE",SI="TRUE",SJ="TRUE",SK="TRUE",SL="TRUE",SM=TRUE),TRUE,FALSE)</f>
        <v>0</v>
      </c>
      <c r="D126" s="60"/>
    </row>
    <row r="127" spans="1:4" ht="15.95" customHeight="1" x14ac:dyDescent="0.25">
      <c r="A127" s="399"/>
      <c r="B127" s="161"/>
      <c r="C127" s="162"/>
      <c r="D127" s="60"/>
    </row>
    <row r="128" spans="1:4" ht="24.95" customHeight="1" x14ac:dyDescent="0.25">
      <c r="A128" s="400"/>
      <c r="B128" s="27" t="s">
        <v>97</v>
      </c>
      <c r="C128" s="158"/>
      <c r="D128" s="60"/>
    </row>
    <row r="129" spans="1:4" ht="6" customHeight="1" x14ac:dyDescent="0.25">
      <c r="A129" s="399"/>
      <c r="B129" s="158"/>
      <c r="C129" s="158"/>
      <c r="D129" s="60"/>
    </row>
    <row r="130" spans="1:4" ht="33" customHeight="1" x14ac:dyDescent="0.25">
      <c r="A130" s="399"/>
      <c r="B130" s="26" t="str">
        <f>IF(OR(C10=FALSE,C12=FALSE,C14=FALSE,C16=FALSE,C18=FALSE,C20=FALSE,C22=FALSE,C24=FALSE,C26=FALSE,C28=FALSE,C30=FALSE,C32=FALSE,C34=FALSE,C36=FALSE,C40=FALSE,C42=FALSE,C44=FALSE,C46=FALSE,C50=FALSE,C52=FALSE,C54=FALSE,C56=FALSE,C58=FALSE,C60=FALSE,C62=FALSE,C64=FALSE,C66=FALSE,C68=FALSE,C70=FALSE,C72=FALSE,C74=FALSE,C78=FALSE,C80=FALSE,C82=FALSE,C84=FALSE,C86=FALSE,C88=FALSE,C90=FALSE,C94=FALSE,C96=FALSE,C100=FALSE,C102=FALSE,C106=FALSE,C108=FALSE,C110=FALSE,C112=FALSE,C114=FALSE,C116=FALSE,C118=FALSE,C120=FALSE,C122=FALSE,C126=FALSE),"NOT VALIDATED","VALIDATED")</f>
        <v>NOT VALIDATED</v>
      </c>
      <c r="C130" s="158"/>
      <c r="D130" s="60"/>
    </row>
    <row r="131" spans="1:4" x14ac:dyDescent="0.25">
      <c r="A131" s="399"/>
      <c r="B131" s="158"/>
      <c r="C131" s="158"/>
      <c r="D131" s="60"/>
    </row>
  </sheetData>
  <sheetProtection algorithmName="SHA-512" hashValue="CTiMX/3NwDeUFH+QRJEGobqsy/yQIZyBJ87mubYaw9cvo+AX1P72AAo19m36wZol6u8gLxKZ6fyxrUwse62+qQ==" saltValue="Nr0ZVjV7X8fU+yvxX9Jfig==" spinCount="100000" sheet="1" objects="1" scenarios="1"/>
  <mergeCells count="1">
    <mergeCell ref="A6:C6"/>
  </mergeCells>
  <conditionalFormatting sqref="B130">
    <cfRule type="cellIs" dxfId="62" priority="129" operator="equal">
      <formula>"NOT VALIDATED"</formula>
    </cfRule>
    <cfRule type="cellIs" dxfId="61" priority="128" operator="equal">
      <formula>"VALIDATED"</formula>
    </cfRule>
  </conditionalFormatting>
  <conditionalFormatting sqref="C10 C12 C14 C16 C18 C20 C22 C100 C102 C126">
    <cfRule type="cellIs" dxfId="60" priority="130" operator="equal">
      <formula>TRUE</formula>
    </cfRule>
    <cfRule type="cellIs" dxfId="59" priority="131" operator="equal">
      <formula>FALSE</formula>
    </cfRule>
  </conditionalFormatting>
  <conditionalFormatting sqref="C24 C26 C28">
    <cfRule type="cellIs" dxfId="58" priority="127" operator="equal">
      <formula>TRUE</formula>
    </cfRule>
    <cfRule type="cellIs" dxfId="57" priority="126" operator="equal">
      <formula>FALSE</formula>
    </cfRule>
  </conditionalFormatting>
  <conditionalFormatting sqref="C30 C32 C34 C36 C40 C42 C94 C96">
    <cfRule type="cellIs" dxfId="56" priority="109" operator="equal">
      <formula>TRUE</formula>
    </cfRule>
  </conditionalFormatting>
  <conditionalFormatting sqref="C32 C30 C34 C36 C40 C42 C94 C96">
    <cfRule type="cellIs" dxfId="55" priority="108" operator="equal">
      <formula>FALSE</formula>
    </cfRule>
  </conditionalFormatting>
  <conditionalFormatting sqref="C32">
    <cfRule type="cellIs" dxfId="54" priority="107" operator="equal">
      <formula>"FALSE"</formula>
    </cfRule>
    <cfRule type="cellIs" dxfId="53" priority="106" operator="equal">
      <formula>"TRUE"</formula>
    </cfRule>
  </conditionalFormatting>
  <conditionalFormatting sqref="C44">
    <cfRule type="cellIs" dxfId="52" priority="90" operator="equal">
      <formula>TRUE</formula>
    </cfRule>
    <cfRule type="cellIs" dxfId="51" priority="89" operator="equal">
      <formula>FALSE</formula>
    </cfRule>
  </conditionalFormatting>
  <conditionalFormatting sqref="C46">
    <cfRule type="cellIs" dxfId="50" priority="86" operator="equal">
      <formula>TRUE</formula>
    </cfRule>
    <cfRule type="cellIs" dxfId="49" priority="85" operator="equal">
      <formula>FALSE</formula>
    </cfRule>
  </conditionalFormatting>
  <conditionalFormatting sqref="C50">
    <cfRule type="cellIs" dxfId="48" priority="102" operator="equal">
      <formula>TRUE</formula>
    </cfRule>
    <cfRule type="cellIs" dxfId="47" priority="101" operator="equal">
      <formula>FALSE</formula>
    </cfRule>
  </conditionalFormatting>
  <conditionalFormatting sqref="C52">
    <cfRule type="cellIs" dxfId="46" priority="82" operator="equal">
      <formula>TRUE</formula>
    </cfRule>
    <cfRule type="cellIs" dxfId="45" priority="81" operator="equal">
      <formula>FALSE</formula>
    </cfRule>
  </conditionalFormatting>
  <conditionalFormatting sqref="C54">
    <cfRule type="cellIs" dxfId="44" priority="78" operator="equal">
      <formula>TRUE</formula>
    </cfRule>
    <cfRule type="cellIs" dxfId="43" priority="77" operator="equal">
      <formula>FALSE</formula>
    </cfRule>
  </conditionalFormatting>
  <conditionalFormatting sqref="C56">
    <cfRule type="cellIs" dxfId="42" priority="74" operator="equal">
      <formula>TRUE</formula>
    </cfRule>
    <cfRule type="cellIs" dxfId="41" priority="73" operator="equal">
      <formula>FALSE</formula>
    </cfRule>
  </conditionalFormatting>
  <conditionalFormatting sqref="C58">
    <cfRule type="cellIs" dxfId="40" priority="70" operator="equal">
      <formula>TRUE</formula>
    </cfRule>
    <cfRule type="cellIs" dxfId="39" priority="69" operator="equal">
      <formula>FALSE</formula>
    </cfRule>
  </conditionalFormatting>
  <conditionalFormatting sqref="C60">
    <cfRule type="cellIs" dxfId="38" priority="66" operator="equal">
      <formula>TRUE</formula>
    </cfRule>
    <cfRule type="cellIs" dxfId="37" priority="65" operator="equal">
      <formula>FALSE</formula>
    </cfRule>
  </conditionalFormatting>
  <conditionalFormatting sqref="C62">
    <cfRule type="cellIs" dxfId="36" priority="61" operator="equal">
      <formula>FALSE</formula>
    </cfRule>
    <cfRule type="cellIs" dxfId="35" priority="62" operator="equal">
      <formula>TRUE</formula>
    </cfRule>
  </conditionalFormatting>
  <conditionalFormatting sqref="C64">
    <cfRule type="cellIs" dxfId="34" priority="58" operator="equal">
      <formula>TRUE</formula>
    </cfRule>
    <cfRule type="cellIs" dxfId="33" priority="57" operator="equal">
      <formula>FALSE</formula>
    </cfRule>
  </conditionalFormatting>
  <conditionalFormatting sqref="C66">
    <cfRule type="cellIs" dxfId="32" priority="54" operator="equal">
      <formula>TRUE</formula>
    </cfRule>
    <cfRule type="cellIs" dxfId="31" priority="53" operator="equal">
      <formula>FALSE</formula>
    </cfRule>
  </conditionalFormatting>
  <conditionalFormatting sqref="C68">
    <cfRule type="cellIs" dxfId="30" priority="50" operator="equal">
      <formula>TRUE</formula>
    </cfRule>
    <cfRule type="cellIs" dxfId="29" priority="49" operator="equal">
      <formula>FALSE</formula>
    </cfRule>
  </conditionalFormatting>
  <conditionalFormatting sqref="C70">
    <cfRule type="cellIs" dxfId="28" priority="1" operator="equal">
      <formula>FALSE</formula>
    </cfRule>
    <cfRule type="cellIs" dxfId="27" priority="2" operator="equal">
      <formula>TRUE</formula>
    </cfRule>
  </conditionalFormatting>
  <conditionalFormatting sqref="C72">
    <cfRule type="cellIs" dxfId="26" priority="46" operator="equal">
      <formula>TRUE</formula>
    </cfRule>
    <cfRule type="cellIs" dxfId="25" priority="45" operator="equal">
      <formula>FALSE</formula>
    </cfRule>
  </conditionalFormatting>
  <conditionalFormatting sqref="C74">
    <cfRule type="cellIs" dxfId="24" priority="42" operator="equal">
      <formula>TRUE</formula>
    </cfRule>
    <cfRule type="cellIs" dxfId="23" priority="41" operator="equal">
      <formula>FALSE</formula>
    </cfRule>
  </conditionalFormatting>
  <conditionalFormatting sqref="C78 C80">
    <cfRule type="cellIs" dxfId="22" priority="96" operator="equal">
      <formula>FALSE</formula>
    </cfRule>
    <cfRule type="cellIs" dxfId="21" priority="95" operator="equal">
      <formula>TRUE</formula>
    </cfRule>
  </conditionalFormatting>
  <conditionalFormatting sqref="C82">
    <cfRule type="cellIs" dxfId="20" priority="94" operator="equal">
      <formula>FALSE</formula>
    </cfRule>
    <cfRule type="cellIs" dxfId="19" priority="93" operator="equal">
      <formula>TRUE</formula>
    </cfRule>
  </conditionalFormatting>
  <conditionalFormatting sqref="C84">
    <cfRule type="cellIs" dxfId="18" priority="40" operator="equal">
      <formula>FALSE</formula>
    </cfRule>
    <cfRule type="cellIs" dxfId="17" priority="39" operator="equal">
      <formula>TRUE</formula>
    </cfRule>
  </conditionalFormatting>
  <conditionalFormatting sqref="C86">
    <cfRule type="cellIs" dxfId="16" priority="16" operator="equal">
      <formula>FALSE</formula>
    </cfRule>
    <cfRule type="cellIs" dxfId="15" priority="15" operator="equal">
      <formula>TRUE</formula>
    </cfRule>
  </conditionalFormatting>
  <conditionalFormatting sqref="C88">
    <cfRule type="cellIs" dxfId="14" priority="14" operator="equal">
      <formula>FALSE</formula>
    </cfRule>
    <cfRule type="cellIs" dxfId="13" priority="13" operator="equal">
      <formula>TRUE</formula>
    </cfRule>
  </conditionalFormatting>
  <conditionalFormatting sqref="C90">
    <cfRule type="cellIs" dxfId="12" priority="11" operator="equal">
      <formula>TRUE</formula>
    </cfRule>
    <cfRule type="cellIs" dxfId="11" priority="12" operator="equal">
      <formula>FALSE</formula>
    </cfRule>
  </conditionalFormatting>
  <conditionalFormatting sqref="C106 C108">
    <cfRule type="cellIs" dxfId="10" priority="26" operator="equal">
      <formula>FALSE</formula>
    </cfRule>
    <cfRule type="cellIs" dxfId="9" priority="25" operator="equal">
      <formula>TRUE</formula>
    </cfRule>
  </conditionalFormatting>
  <conditionalFormatting sqref="C110 C112">
    <cfRule type="cellIs" dxfId="8" priority="24" operator="equal">
      <formula>FALSE</formula>
    </cfRule>
    <cfRule type="cellIs" dxfId="7" priority="23" operator="equal">
      <formula>TRUE</formula>
    </cfRule>
  </conditionalFormatting>
  <conditionalFormatting sqref="C114 C116">
    <cfRule type="cellIs" dxfId="6" priority="22" operator="equal">
      <formula>FALSE</formula>
    </cfRule>
    <cfRule type="cellIs" dxfId="5" priority="21" operator="equal">
      <formula>TRUE</formula>
    </cfRule>
  </conditionalFormatting>
  <conditionalFormatting sqref="C118 C120">
    <cfRule type="cellIs" dxfId="4" priority="20" operator="equal">
      <formula>FALSE</formula>
    </cfRule>
    <cfRule type="cellIs" dxfId="3" priority="19" operator="equal">
      <formula>TRUE</formula>
    </cfRule>
  </conditionalFormatting>
  <conditionalFormatting sqref="C122">
    <cfRule type="cellIs" dxfId="2" priority="18" operator="equal">
      <formula>FALSE</formula>
    </cfRule>
    <cfRule type="cellIs" dxfId="1" priority="17" operator="equal">
      <formula>TRUE</formula>
    </cfRule>
  </conditionalFormatting>
  <conditionalFormatting sqref="C126">
    <cfRule type="cellIs" dxfId="0" priority="105" operator="equal">
      <formula>"FALSE"</formula>
    </cfRule>
  </conditionalFormatting>
  <pageMargins left="0.7" right="0.7" top="0.75" bottom="0.75" header="0.3" footer="0.3"/>
  <pageSetup paperSize="9" scale="60" fitToHeight="0" orientation="portrait" r:id="rId1"/>
  <rowBreaks count="2" manualBreakCount="2">
    <brk id="47" max="3" man="1"/>
    <brk id="97" max="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56"/>
  <sheetViews>
    <sheetView showGridLines="0" view="pageBreakPreview" zoomScaleNormal="100" zoomScaleSheetLayoutView="100" workbookViewId="0"/>
  </sheetViews>
  <sheetFormatPr defaultRowHeight="15" x14ac:dyDescent="0.25"/>
  <cols>
    <col min="1" max="2" width="4.7109375" style="7" customWidth="1"/>
    <col min="3" max="3" width="47.85546875" style="7" customWidth="1"/>
    <col min="4" max="4" width="9.140625" style="7" customWidth="1"/>
    <col min="5" max="5" width="9.140625" style="7"/>
    <col min="6" max="6" width="4.7109375" style="7" customWidth="1"/>
    <col min="7" max="7" width="9.140625" style="7"/>
    <col min="8" max="8" width="4" style="328" bestFit="1" customWidth="1"/>
    <col min="9" max="9" width="46.7109375" style="332" bestFit="1" customWidth="1"/>
    <col min="10" max="13" width="9.140625" style="324"/>
    <col min="14" max="16384" width="9.140625" style="7"/>
  </cols>
  <sheetData>
    <row r="1" spans="1:13" ht="21.75" customHeight="1" x14ac:dyDescent="0.25">
      <c r="B1" s="116" t="str">
        <f>Instructions!A1</f>
        <v>Form RBSF-ASP</v>
      </c>
      <c r="D1" s="3"/>
      <c r="E1" s="3"/>
      <c r="F1" s="3"/>
    </row>
    <row r="2" spans="1:13" x14ac:dyDescent="0.25">
      <c r="B2" s="3"/>
      <c r="C2" s="3"/>
      <c r="D2" s="3"/>
      <c r="E2" s="3"/>
    </row>
    <row r="3" spans="1:13" x14ac:dyDescent="0.25">
      <c r="B3" s="4"/>
      <c r="C3" s="3"/>
      <c r="D3" s="3"/>
      <c r="E3" s="3"/>
    </row>
    <row r="4" spans="1:13" x14ac:dyDescent="0.25">
      <c r="B4" s="4"/>
      <c r="C4" s="3"/>
      <c r="D4" s="3"/>
      <c r="E4" s="3"/>
    </row>
    <row r="5" spans="1:13" x14ac:dyDescent="0.25">
      <c r="B5" s="4"/>
      <c r="C5" s="3"/>
      <c r="D5" s="3"/>
      <c r="E5" s="3"/>
    </row>
    <row r="6" spans="1:13" s="39" customFormat="1" ht="18.75" x14ac:dyDescent="0.3">
      <c r="A6" s="577" t="s">
        <v>84</v>
      </c>
      <c r="B6" s="577"/>
      <c r="C6" s="577"/>
      <c r="D6" s="577"/>
      <c r="E6" s="577"/>
      <c r="F6" s="8"/>
      <c r="H6" s="329"/>
      <c r="I6" s="333"/>
      <c r="J6" s="325"/>
      <c r="K6" s="325"/>
      <c r="L6" s="325"/>
      <c r="M6" s="325"/>
    </row>
    <row r="7" spans="1:13" s="39" customFormat="1" x14ac:dyDescent="0.25">
      <c r="B7" s="4"/>
      <c r="C7" s="3"/>
      <c r="D7" s="3"/>
      <c r="E7" s="3"/>
      <c r="F7" s="7"/>
      <c r="H7" s="329"/>
      <c r="I7" s="333"/>
      <c r="J7" s="325"/>
      <c r="K7" s="325"/>
      <c r="L7" s="325"/>
      <c r="M7" s="325"/>
    </row>
    <row r="8" spans="1:13" s="39" customFormat="1" ht="15.75" x14ac:dyDescent="0.25">
      <c r="B8" s="5" t="s">
        <v>29</v>
      </c>
      <c r="C8" s="6" t="s">
        <v>85</v>
      </c>
      <c r="D8" s="3"/>
      <c r="E8" s="3"/>
      <c r="F8" s="7"/>
      <c r="H8" s="329"/>
      <c r="I8" s="333"/>
      <c r="J8" s="325"/>
      <c r="K8" s="325"/>
      <c r="L8" s="325"/>
      <c r="M8" s="325"/>
    </row>
    <row r="9" spans="1:13" s="39" customFormat="1" x14ac:dyDescent="0.25">
      <c r="B9" s="4">
        <v>1</v>
      </c>
      <c r="C9" s="3" t="s">
        <v>44</v>
      </c>
      <c r="D9" s="3"/>
      <c r="E9" s="3"/>
      <c r="F9" s="7"/>
      <c r="H9" s="329"/>
      <c r="I9" s="333"/>
      <c r="J9" s="325"/>
      <c r="K9" s="325"/>
      <c r="L9" s="325"/>
      <c r="M9" s="325"/>
    </row>
    <row r="10" spans="1:13" s="39" customFormat="1" x14ac:dyDescent="0.25">
      <c r="B10" s="4">
        <v>2</v>
      </c>
      <c r="C10" s="3" t="s">
        <v>45</v>
      </c>
      <c r="D10" s="3"/>
      <c r="E10" s="3"/>
      <c r="F10" s="7"/>
      <c r="H10" s="329"/>
      <c r="I10" s="333"/>
      <c r="J10" s="325"/>
      <c r="K10" s="325"/>
      <c r="L10" s="325"/>
      <c r="M10" s="325"/>
    </row>
    <row r="11" spans="1:13" s="39" customFormat="1" x14ac:dyDescent="0.25">
      <c r="B11" s="4">
        <v>3</v>
      </c>
      <c r="C11" s="3" t="s">
        <v>100</v>
      </c>
      <c r="D11" s="3"/>
      <c r="E11" s="3"/>
      <c r="F11" s="7"/>
      <c r="H11" s="329"/>
      <c r="I11" s="333"/>
      <c r="J11" s="325"/>
      <c r="K11" s="325"/>
      <c r="L11" s="325"/>
      <c r="M11" s="325"/>
    </row>
    <row r="12" spans="1:13" s="39" customFormat="1" x14ac:dyDescent="0.25">
      <c r="B12" s="4"/>
      <c r="C12" s="3"/>
      <c r="D12" s="3"/>
      <c r="E12" s="3"/>
      <c r="F12" s="7"/>
      <c r="H12" s="329"/>
      <c r="I12" s="333"/>
      <c r="J12" s="325"/>
      <c r="K12" s="325"/>
      <c r="L12" s="325"/>
      <c r="M12" s="325"/>
    </row>
    <row r="13" spans="1:13" s="39" customFormat="1" ht="15.75" x14ac:dyDescent="0.25">
      <c r="B13" s="5" t="s">
        <v>30</v>
      </c>
      <c r="C13" s="6" t="s">
        <v>86</v>
      </c>
      <c r="D13" s="3"/>
      <c r="E13" s="3"/>
      <c r="F13" s="7"/>
      <c r="H13" s="330">
        <v>2</v>
      </c>
      <c r="I13" s="334" t="s">
        <v>555</v>
      </c>
      <c r="J13" s="325"/>
      <c r="K13" s="325"/>
      <c r="L13" s="325"/>
      <c r="M13" s="325"/>
    </row>
    <row r="14" spans="1:13" x14ac:dyDescent="0.25">
      <c r="A14" s="39"/>
      <c r="B14" s="30">
        <v>1</v>
      </c>
      <c r="C14" s="31" t="s">
        <v>100</v>
      </c>
      <c r="D14" s="98"/>
      <c r="E14" s="98"/>
      <c r="F14" s="98"/>
      <c r="H14" s="331">
        <v>1</v>
      </c>
      <c r="I14" s="335" t="s">
        <v>100</v>
      </c>
    </row>
    <row r="15" spans="1:13" x14ac:dyDescent="0.25">
      <c r="A15" s="39"/>
      <c r="B15" s="30">
        <v>2</v>
      </c>
      <c r="C15" s="99" t="s">
        <v>101</v>
      </c>
      <c r="D15" s="98"/>
      <c r="E15" s="98"/>
      <c r="F15" s="98"/>
      <c r="H15" s="331">
        <v>2</v>
      </c>
      <c r="I15" s="335" t="s">
        <v>101</v>
      </c>
    </row>
    <row r="16" spans="1:13" x14ac:dyDescent="0.25">
      <c r="A16" s="39"/>
      <c r="B16" s="30">
        <v>3</v>
      </c>
      <c r="C16" s="99" t="s">
        <v>102</v>
      </c>
      <c r="D16" s="98"/>
      <c r="E16" s="98"/>
      <c r="F16" s="98"/>
      <c r="H16" s="331">
        <v>3</v>
      </c>
      <c r="I16" s="335" t="s">
        <v>102</v>
      </c>
    </row>
    <row r="17" spans="1:9" x14ac:dyDescent="0.25">
      <c r="A17" s="39"/>
      <c r="B17" s="30">
        <v>4</v>
      </c>
      <c r="C17" s="99" t="s">
        <v>103</v>
      </c>
      <c r="D17" s="98"/>
      <c r="E17" s="98"/>
      <c r="F17" s="98"/>
      <c r="H17" s="331">
        <v>4</v>
      </c>
      <c r="I17" s="335" t="s">
        <v>103</v>
      </c>
    </row>
    <row r="18" spans="1:9" x14ac:dyDescent="0.25">
      <c r="A18" s="39"/>
      <c r="B18" s="30">
        <v>5</v>
      </c>
      <c r="C18" s="99" t="s">
        <v>104</v>
      </c>
      <c r="D18" s="98"/>
      <c r="E18" s="98"/>
      <c r="F18" s="98"/>
      <c r="H18" s="331">
        <v>5</v>
      </c>
      <c r="I18" s="335" t="s">
        <v>104</v>
      </c>
    </row>
    <row r="19" spans="1:9" x14ac:dyDescent="0.25">
      <c r="A19" s="39"/>
      <c r="B19" s="30">
        <v>6</v>
      </c>
      <c r="C19" s="99" t="s">
        <v>105</v>
      </c>
      <c r="D19" s="98"/>
      <c r="E19" s="98"/>
      <c r="F19" s="98"/>
      <c r="H19" s="331">
        <v>6</v>
      </c>
      <c r="I19" s="335" t="s">
        <v>105</v>
      </c>
    </row>
    <row r="20" spans="1:9" x14ac:dyDescent="0.25">
      <c r="A20" s="39"/>
      <c r="B20" s="30">
        <v>7</v>
      </c>
      <c r="C20" s="99" t="s">
        <v>106</v>
      </c>
      <c r="D20" s="98"/>
      <c r="E20" s="98"/>
      <c r="F20" s="98"/>
      <c r="H20" s="331">
        <v>7</v>
      </c>
      <c r="I20" s="335" t="s">
        <v>106</v>
      </c>
    </row>
    <row r="21" spans="1:9" x14ac:dyDescent="0.25">
      <c r="A21" s="39"/>
      <c r="B21" s="30">
        <v>8</v>
      </c>
      <c r="C21" s="99" t="s">
        <v>107</v>
      </c>
      <c r="D21" s="98"/>
      <c r="E21" s="98"/>
      <c r="F21" s="98"/>
      <c r="H21" s="331">
        <v>8</v>
      </c>
      <c r="I21" s="335" t="s">
        <v>107</v>
      </c>
    </row>
    <row r="22" spans="1:9" x14ac:dyDescent="0.25">
      <c r="A22" s="39"/>
      <c r="B22" s="30">
        <v>9</v>
      </c>
      <c r="C22" s="99" t="s">
        <v>108</v>
      </c>
      <c r="D22" s="98"/>
      <c r="E22" s="98"/>
      <c r="F22" s="98"/>
      <c r="H22" s="331">
        <v>9</v>
      </c>
      <c r="I22" s="335" t="s">
        <v>108</v>
      </c>
    </row>
    <row r="23" spans="1:9" x14ac:dyDescent="0.25">
      <c r="A23" s="39"/>
      <c r="B23" s="30">
        <v>10</v>
      </c>
      <c r="C23" s="99" t="s">
        <v>109</v>
      </c>
      <c r="D23" s="98"/>
      <c r="E23" s="98"/>
      <c r="F23" s="98"/>
      <c r="H23" s="331">
        <v>10</v>
      </c>
      <c r="I23" s="335" t="s">
        <v>109</v>
      </c>
    </row>
    <row r="24" spans="1:9" x14ac:dyDescent="0.25">
      <c r="A24" s="39"/>
      <c r="B24" s="30">
        <v>11</v>
      </c>
      <c r="C24" s="99" t="s">
        <v>110</v>
      </c>
      <c r="D24" s="98"/>
      <c r="E24" s="98"/>
      <c r="F24" s="98"/>
      <c r="H24" s="331">
        <v>11</v>
      </c>
      <c r="I24" s="335" t="s">
        <v>110</v>
      </c>
    </row>
    <row r="25" spans="1:9" x14ac:dyDescent="0.25">
      <c r="A25" s="39"/>
      <c r="B25" s="30">
        <v>12</v>
      </c>
      <c r="C25" s="99" t="s">
        <v>111</v>
      </c>
      <c r="D25" s="98"/>
      <c r="E25" s="98"/>
      <c r="F25" s="98"/>
      <c r="H25" s="331">
        <v>12</v>
      </c>
      <c r="I25" s="335" t="s">
        <v>111</v>
      </c>
    </row>
    <row r="26" spans="1:9" x14ac:dyDescent="0.25">
      <c r="A26" s="39"/>
      <c r="B26" s="30">
        <v>13</v>
      </c>
      <c r="C26" s="99" t="s">
        <v>112</v>
      </c>
      <c r="D26" s="98"/>
      <c r="E26" s="98"/>
      <c r="F26" s="98"/>
      <c r="H26" s="331">
        <v>13</v>
      </c>
      <c r="I26" s="335" t="s">
        <v>112</v>
      </c>
    </row>
    <row r="27" spans="1:9" x14ac:dyDescent="0.25">
      <c r="A27" s="39"/>
      <c r="B27" s="30">
        <v>14</v>
      </c>
      <c r="C27" s="99" t="s">
        <v>113</v>
      </c>
      <c r="D27" s="98"/>
      <c r="E27" s="98"/>
      <c r="F27" s="98"/>
      <c r="H27" s="331">
        <v>14</v>
      </c>
      <c r="I27" s="335" t="s">
        <v>113</v>
      </c>
    </row>
    <row r="28" spans="1:9" x14ac:dyDescent="0.25">
      <c r="A28" s="39"/>
      <c r="B28" s="30">
        <v>15</v>
      </c>
      <c r="C28" s="99" t="s">
        <v>114</v>
      </c>
      <c r="D28" s="98"/>
      <c r="E28" s="98"/>
      <c r="F28" s="98"/>
      <c r="H28" s="331">
        <v>15</v>
      </c>
      <c r="I28" s="335" t="s">
        <v>114</v>
      </c>
    </row>
    <row r="29" spans="1:9" x14ac:dyDescent="0.25">
      <c r="A29" s="39"/>
      <c r="B29" s="30">
        <v>16</v>
      </c>
      <c r="C29" s="99" t="s">
        <v>115</v>
      </c>
      <c r="D29" s="98"/>
      <c r="E29" s="98"/>
      <c r="F29" s="98"/>
      <c r="H29" s="331">
        <v>16</v>
      </c>
      <c r="I29" s="335" t="s">
        <v>115</v>
      </c>
    </row>
    <row r="30" spans="1:9" x14ac:dyDescent="0.25">
      <c r="A30" s="39"/>
      <c r="B30" s="30">
        <v>17</v>
      </c>
      <c r="C30" s="99" t="s">
        <v>116</v>
      </c>
      <c r="D30" s="98"/>
      <c r="E30" s="98"/>
      <c r="F30" s="98"/>
      <c r="H30" s="331">
        <v>17</v>
      </c>
      <c r="I30" s="335" t="s">
        <v>116</v>
      </c>
    </row>
    <row r="31" spans="1:9" x14ac:dyDescent="0.25">
      <c r="A31" s="39"/>
      <c r="B31" s="30">
        <v>18</v>
      </c>
      <c r="C31" s="99" t="s">
        <v>117</v>
      </c>
      <c r="D31" s="98"/>
      <c r="E31" s="98"/>
      <c r="F31" s="98"/>
      <c r="H31" s="331">
        <v>18</v>
      </c>
      <c r="I31" s="335" t="s">
        <v>117</v>
      </c>
    </row>
    <row r="32" spans="1:9" x14ac:dyDescent="0.25">
      <c r="A32" s="39"/>
      <c r="B32" s="30">
        <v>19</v>
      </c>
      <c r="C32" s="99" t="s">
        <v>118</v>
      </c>
      <c r="D32" s="98"/>
      <c r="E32" s="98"/>
      <c r="F32" s="98"/>
      <c r="H32" s="331">
        <v>19</v>
      </c>
      <c r="I32" s="335" t="s">
        <v>118</v>
      </c>
    </row>
    <row r="33" spans="1:9" x14ac:dyDescent="0.25">
      <c r="A33" s="39"/>
      <c r="B33" s="30">
        <v>20</v>
      </c>
      <c r="C33" s="99" t="s">
        <v>119</v>
      </c>
      <c r="D33" s="98"/>
      <c r="E33" s="98"/>
      <c r="F33" s="98"/>
      <c r="H33" s="331">
        <v>20</v>
      </c>
      <c r="I33" s="335" t="s">
        <v>119</v>
      </c>
    </row>
    <row r="34" spans="1:9" x14ac:dyDescent="0.25">
      <c r="A34" s="39"/>
      <c r="B34" s="30">
        <v>21</v>
      </c>
      <c r="C34" s="99" t="s">
        <v>120</v>
      </c>
      <c r="D34" s="98"/>
      <c r="E34" s="98"/>
      <c r="F34" s="98"/>
      <c r="H34" s="331">
        <v>21</v>
      </c>
      <c r="I34" s="335" t="s">
        <v>120</v>
      </c>
    </row>
    <row r="35" spans="1:9" x14ac:dyDescent="0.25">
      <c r="A35" s="39"/>
      <c r="B35" s="30">
        <v>22</v>
      </c>
      <c r="C35" s="99" t="s">
        <v>121</v>
      </c>
      <c r="D35" s="98"/>
      <c r="E35" s="98"/>
      <c r="F35" s="98"/>
      <c r="H35" s="331">
        <v>22</v>
      </c>
      <c r="I35" s="335" t="s">
        <v>121</v>
      </c>
    </row>
    <row r="36" spans="1:9" x14ac:dyDescent="0.25">
      <c r="A36" s="39"/>
      <c r="B36" s="30">
        <v>23</v>
      </c>
      <c r="C36" s="99" t="s">
        <v>122</v>
      </c>
      <c r="D36" s="98"/>
      <c r="E36" s="98"/>
      <c r="F36" s="98"/>
      <c r="H36" s="331">
        <v>23</v>
      </c>
      <c r="I36" s="335" t="s">
        <v>122</v>
      </c>
    </row>
    <row r="37" spans="1:9" x14ac:dyDescent="0.25">
      <c r="A37" s="39"/>
      <c r="B37" s="30">
        <v>24</v>
      </c>
      <c r="C37" s="99" t="s">
        <v>123</v>
      </c>
      <c r="D37" s="98"/>
      <c r="E37" s="98"/>
      <c r="F37" s="98"/>
      <c r="H37" s="331">
        <v>24</v>
      </c>
      <c r="I37" s="335" t="s">
        <v>123</v>
      </c>
    </row>
    <row r="38" spans="1:9" x14ac:dyDescent="0.25">
      <c r="A38" s="39"/>
      <c r="B38" s="30">
        <v>25</v>
      </c>
      <c r="C38" s="99" t="s">
        <v>124</v>
      </c>
      <c r="D38" s="98"/>
      <c r="E38" s="98"/>
      <c r="F38" s="98"/>
      <c r="H38" s="331">
        <v>25</v>
      </c>
      <c r="I38" s="335" t="s">
        <v>124</v>
      </c>
    </row>
    <row r="39" spans="1:9" x14ac:dyDescent="0.25">
      <c r="A39" s="39"/>
      <c r="B39" s="30">
        <v>26</v>
      </c>
      <c r="C39" s="99" t="s">
        <v>125</v>
      </c>
      <c r="D39" s="98"/>
      <c r="E39" s="98"/>
      <c r="F39" s="98"/>
      <c r="H39" s="331">
        <v>26</v>
      </c>
      <c r="I39" s="335" t="s">
        <v>125</v>
      </c>
    </row>
    <row r="40" spans="1:9" x14ac:dyDescent="0.25">
      <c r="A40" s="39"/>
      <c r="B40" s="30">
        <v>27</v>
      </c>
      <c r="C40" s="99" t="s">
        <v>126</v>
      </c>
      <c r="D40" s="98"/>
      <c r="E40" s="98"/>
      <c r="F40" s="98"/>
      <c r="H40" s="331">
        <v>27</v>
      </c>
      <c r="I40" s="335" t="s">
        <v>126</v>
      </c>
    </row>
    <row r="41" spans="1:9" x14ac:dyDescent="0.25">
      <c r="A41" s="39"/>
      <c r="B41" s="30">
        <v>28</v>
      </c>
      <c r="C41" s="99" t="s">
        <v>127</v>
      </c>
      <c r="D41" s="98"/>
      <c r="E41" s="98"/>
      <c r="F41" s="98"/>
      <c r="H41" s="331">
        <v>28</v>
      </c>
      <c r="I41" s="335" t="s">
        <v>127</v>
      </c>
    </row>
    <row r="42" spans="1:9" x14ac:dyDescent="0.25">
      <c r="A42" s="39"/>
      <c r="B42" s="30">
        <v>29</v>
      </c>
      <c r="C42" s="99" t="s">
        <v>128</v>
      </c>
      <c r="D42" s="98"/>
      <c r="E42" s="98"/>
      <c r="F42" s="98"/>
      <c r="H42" s="331">
        <v>29</v>
      </c>
      <c r="I42" s="335" t="s">
        <v>128</v>
      </c>
    </row>
    <row r="43" spans="1:9" x14ac:dyDescent="0.25">
      <c r="A43" s="39"/>
      <c r="B43" s="30">
        <v>30</v>
      </c>
      <c r="C43" s="99" t="s">
        <v>129</v>
      </c>
      <c r="D43" s="98"/>
      <c r="E43" s="98"/>
      <c r="F43" s="98"/>
      <c r="H43" s="331">
        <v>30</v>
      </c>
      <c r="I43" s="335" t="s">
        <v>129</v>
      </c>
    </row>
    <row r="44" spans="1:9" x14ac:dyDescent="0.25">
      <c r="A44" s="39"/>
      <c r="B44" s="30">
        <v>31</v>
      </c>
      <c r="C44" s="99" t="s">
        <v>130</v>
      </c>
      <c r="D44" s="98"/>
      <c r="E44" s="98"/>
      <c r="F44" s="98"/>
      <c r="H44" s="331">
        <v>31</v>
      </c>
      <c r="I44" s="335" t="s">
        <v>130</v>
      </c>
    </row>
    <row r="45" spans="1:9" x14ac:dyDescent="0.25">
      <c r="A45" s="39"/>
      <c r="B45" s="30">
        <v>32</v>
      </c>
      <c r="C45" s="99" t="s">
        <v>131</v>
      </c>
      <c r="D45" s="98"/>
      <c r="E45" s="98"/>
      <c r="F45" s="98"/>
      <c r="H45" s="331">
        <v>32</v>
      </c>
      <c r="I45" s="335" t="s">
        <v>131</v>
      </c>
    </row>
    <row r="46" spans="1:9" x14ac:dyDescent="0.25">
      <c r="A46" s="39"/>
      <c r="B46" s="30">
        <v>33</v>
      </c>
      <c r="C46" s="99" t="s">
        <v>132</v>
      </c>
      <c r="D46" s="98"/>
      <c r="E46" s="98"/>
      <c r="F46" s="98"/>
      <c r="H46" s="331">
        <v>33</v>
      </c>
      <c r="I46" s="335" t="s">
        <v>132</v>
      </c>
    </row>
    <row r="47" spans="1:9" x14ac:dyDescent="0.25">
      <c r="A47" s="39"/>
      <c r="B47" s="30">
        <v>34</v>
      </c>
      <c r="C47" s="99" t="s">
        <v>133</v>
      </c>
      <c r="D47" s="98"/>
      <c r="E47" s="98"/>
      <c r="F47" s="98"/>
      <c r="H47" s="331">
        <v>34</v>
      </c>
      <c r="I47" s="335" t="s">
        <v>133</v>
      </c>
    </row>
    <row r="48" spans="1:9" x14ac:dyDescent="0.25">
      <c r="A48" s="39"/>
      <c r="B48" s="30">
        <v>35</v>
      </c>
      <c r="C48" s="99" t="s">
        <v>134</v>
      </c>
      <c r="D48" s="98"/>
      <c r="E48" s="98"/>
      <c r="F48" s="98"/>
      <c r="H48" s="331">
        <v>35</v>
      </c>
      <c r="I48" s="335" t="s">
        <v>134</v>
      </c>
    </row>
    <row r="49" spans="1:9" x14ac:dyDescent="0.25">
      <c r="A49" s="39"/>
      <c r="B49" s="30">
        <v>36</v>
      </c>
      <c r="C49" s="99" t="s">
        <v>135</v>
      </c>
      <c r="D49" s="98"/>
      <c r="E49" s="98"/>
      <c r="F49" s="98"/>
      <c r="H49" s="331">
        <v>36</v>
      </c>
      <c r="I49" s="335" t="s">
        <v>135</v>
      </c>
    </row>
    <row r="50" spans="1:9" x14ac:dyDescent="0.25">
      <c r="A50" s="39"/>
      <c r="B50" s="30">
        <v>37</v>
      </c>
      <c r="C50" s="99" t="s">
        <v>136</v>
      </c>
      <c r="D50" s="98"/>
      <c r="E50" s="98"/>
      <c r="F50" s="98"/>
      <c r="H50" s="331">
        <v>37</v>
      </c>
      <c r="I50" s="335" t="s">
        <v>136</v>
      </c>
    </row>
    <row r="51" spans="1:9" x14ac:dyDescent="0.25">
      <c r="A51" s="39"/>
      <c r="B51" s="30">
        <v>38</v>
      </c>
      <c r="C51" s="99" t="s">
        <v>137</v>
      </c>
      <c r="D51" s="98"/>
      <c r="E51" s="98"/>
      <c r="F51" s="98"/>
      <c r="H51" s="331">
        <v>38</v>
      </c>
      <c r="I51" s="335" t="s">
        <v>137</v>
      </c>
    </row>
    <row r="52" spans="1:9" x14ac:dyDescent="0.25">
      <c r="A52" s="39"/>
      <c r="B52" s="30">
        <v>39</v>
      </c>
      <c r="C52" s="99" t="s">
        <v>138</v>
      </c>
      <c r="D52" s="98"/>
      <c r="E52" s="98"/>
      <c r="F52" s="98"/>
      <c r="H52" s="331">
        <v>39</v>
      </c>
      <c r="I52" s="335" t="s">
        <v>138</v>
      </c>
    </row>
    <row r="53" spans="1:9" x14ac:dyDescent="0.25">
      <c r="A53" s="39"/>
      <c r="B53" s="30">
        <v>40</v>
      </c>
      <c r="C53" s="99" t="s">
        <v>139</v>
      </c>
      <c r="D53" s="98"/>
      <c r="E53" s="98"/>
      <c r="F53" s="98"/>
      <c r="H53" s="331">
        <v>40</v>
      </c>
      <c r="I53" s="335" t="s">
        <v>139</v>
      </c>
    </row>
    <row r="54" spans="1:9" x14ac:dyDescent="0.25">
      <c r="A54" s="39"/>
      <c r="B54" s="30">
        <v>41</v>
      </c>
      <c r="C54" s="99" t="s">
        <v>140</v>
      </c>
      <c r="D54" s="98"/>
      <c r="E54" s="98"/>
      <c r="F54" s="98"/>
      <c r="H54" s="331">
        <v>41</v>
      </c>
      <c r="I54" s="335" t="s">
        <v>140</v>
      </c>
    </row>
    <row r="55" spans="1:9" x14ac:dyDescent="0.25">
      <c r="A55" s="39"/>
      <c r="B55" s="30">
        <v>42</v>
      </c>
      <c r="C55" s="99" t="s">
        <v>141</v>
      </c>
      <c r="D55" s="98"/>
      <c r="E55" s="98"/>
      <c r="F55" s="98"/>
      <c r="H55" s="331">
        <v>42</v>
      </c>
      <c r="I55" s="335" t="s">
        <v>141</v>
      </c>
    </row>
    <row r="56" spans="1:9" x14ac:dyDescent="0.25">
      <c r="A56" s="39"/>
      <c r="B56" s="30">
        <v>43</v>
      </c>
      <c r="C56" s="99" t="s">
        <v>142</v>
      </c>
      <c r="D56" s="98"/>
      <c r="E56" s="98"/>
      <c r="F56" s="98"/>
      <c r="H56" s="331">
        <v>43</v>
      </c>
      <c r="I56" s="335" t="s">
        <v>142</v>
      </c>
    </row>
    <row r="57" spans="1:9" x14ac:dyDescent="0.25">
      <c r="A57" s="39"/>
      <c r="B57" s="30">
        <v>44</v>
      </c>
      <c r="C57" s="99" t="s">
        <v>143</v>
      </c>
      <c r="D57" s="98"/>
      <c r="E57" s="98"/>
      <c r="F57" s="98"/>
      <c r="H57" s="331">
        <v>44</v>
      </c>
      <c r="I57" s="335" t="s">
        <v>143</v>
      </c>
    </row>
    <row r="58" spans="1:9" x14ac:dyDescent="0.25">
      <c r="A58" s="39"/>
      <c r="B58" s="30">
        <v>45</v>
      </c>
      <c r="C58" s="99" t="s">
        <v>144</v>
      </c>
      <c r="D58" s="98"/>
      <c r="E58" s="98"/>
      <c r="F58" s="98"/>
      <c r="H58" s="331">
        <v>45</v>
      </c>
      <c r="I58" s="335" t="s">
        <v>144</v>
      </c>
    </row>
    <row r="59" spans="1:9" x14ac:dyDescent="0.25">
      <c r="A59" s="39"/>
      <c r="B59" s="30">
        <v>46</v>
      </c>
      <c r="C59" s="99" t="s">
        <v>145</v>
      </c>
      <c r="D59" s="98"/>
      <c r="E59" s="98"/>
      <c r="F59" s="98"/>
      <c r="H59" s="331">
        <v>46</v>
      </c>
      <c r="I59" s="335" t="s">
        <v>145</v>
      </c>
    </row>
    <row r="60" spans="1:9" x14ac:dyDescent="0.25">
      <c r="A60" s="39"/>
      <c r="B60" s="30">
        <v>47</v>
      </c>
      <c r="C60" s="99" t="s">
        <v>146</v>
      </c>
      <c r="D60" s="98"/>
      <c r="E60" s="98"/>
      <c r="F60" s="98"/>
      <c r="H60" s="331">
        <v>47</v>
      </c>
      <c r="I60" s="335" t="s">
        <v>146</v>
      </c>
    </row>
    <row r="61" spans="1:9" x14ac:dyDescent="0.25">
      <c r="A61" s="39"/>
      <c r="B61" s="30">
        <v>48</v>
      </c>
      <c r="C61" s="99" t="s">
        <v>147</v>
      </c>
      <c r="D61" s="98"/>
      <c r="E61" s="98"/>
      <c r="F61" s="98"/>
      <c r="H61" s="331">
        <v>48</v>
      </c>
      <c r="I61" s="335" t="s">
        <v>147</v>
      </c>
    </row>
    <row r="62" spans="1:9" x14ac:dyDescent="0.25">
      <c r="A62" s="39"/>
      <c r="B62" s="30">
        <v>49</v>
      </c>
      <c r="C62" s="99" t="s">
        <v>148</v>
      </c>
      <c r="D62" s="98"/>
      <c r="E62" s="98"/>
      <c r="F62" s="98"/>
      <c r="H62" s="331">
        <v>49</v>
      </c>
      <c r="I62" s="335" t="s">
        <v>148</v>
      </c>
    </row>
    <row r="63" spans="1:9" x14ac:dyDescent="0.25">
      <c r="A63" s="39"/>
      <c r="B63" s="30">
        <v>50</v>
      </c>
      <c r="C63" s="99" t="s">
        <v>149</v>
      </c>
      <c r="D63" s="98"/>
      <c r="E63" s="98"/>
      <c r="F63" s="98"/>
      <c r="H63" s="331">
        <v>50</v>
      </c>
      <c r="I63" s="335" t="s">
        <v>149</v>
      </c>
    </row>
    <row r="64" spans="1:9" x14ac:dyDescent="0.25">
      <c r="A64" s="39"/>
      <c r="B64" s="30">
        <v>51</v>
      </c>
      <c r="C64" s="99" t="s">
        <v>150</v>
      </c>
      <c r="D64" s="98"/>
      <c r="E64" s="98"/>
      <c r="F64" s="98"/>
      <c r="H64" s="331">
        <v>51</v>
      </c>
      <c r="I64" s="335" t="s">
        <v>150</v>
      </c>
    </row>
    <row r="65" spans="1:9" x14ac:dyDescent="0.25">
      <c r="A65" s="39"/>
      <c r="B65" s="30">
        <v>52</v>
      </c>
      <c r="C65" s="99" t="s">
        <v>151</v>
      </c>
      <c r="D65" s="98"/>
      <c r="E65" s="98"/>
      <c r="F65" s="98"/>
      <c r="H65" s="331">
        <v>52</v>
      </c>
      <c r="I65" s="335" t="s">
        <v>151</v>
      </c>
    </row>
    <row r="66" spans="1:9" x14ac:dyDescent="0.25">
      <c r="A66" s="39"/>
      <c r="B66" s="30">
        <v>53</v>
      </c>
      <c r="C66" s="99" t="s">
        <v>152</v>
      </c>
      <c r="D66" s="98"/>
      <c r="E66" s="98"/>
      <c r="F66" s="98"/>
      <c r="H66" s="331">
        <v>53</v>
      </c>
      <c r="I66" s="335" t="s">
        <v>152</v>
      </c>
    </row>
    <row r="67" spans="1:9" x14ac:dyDescent="0.25">
      <c r="A67" s="39"/>
      <c r="B67" s="30">
        <v>54</v>
      </c>
      <c r="C67" s="99" t="s">
        <v>153</v>
      </c>
      <c r="D67" s="98"/>
      <c r="E67" s="98"/>
      <c r="F67" s="98"/>
      <c r="H67" s="331">
        <v>54</v>
      </c>
      <c r="I67" s="335" t="s">
        <v>153</v>
      </c>
    </row>
    <row r="68" spans="1:9" x14ac:dyDescent="0.25">
      <c r="A68" s="39"/>
      <c r="B68" s="30">
        <v>55</v>
      </c>
      <c r="C68" s="99" t="s">
        <v>154</v>
      </c>
      <c r="D68" s="98"/>
      <c r="E68" s="98"/>
      <c r="F68" s="98"/>
      <c r="H68" s="331">
        <v>55</v>
      </c>
      <c r="I68" s="335" t="s">
        <v>154</v>
      </c>
    </row>
    <row r="69" spans="1:9" x14ac:dyDescent="0.25">
      <c r="A69" s="39"/>
      <c r="B69" s="30">
        <v>56</v>
      </c>
      <c r="C69" s="99" t="s">
        <v>155</v>
      </c>
      <c r="D69" s="98"/>
      <c r="E69" s="98"/>
      <c r="F69" s="98"/>
      <c r="H69" s="331">
        <v>56</v>
      </c>
      <c r="I69" s="335" t="s">
        <v>155</v>
      </c>
    </row>
    <row r="70" spans="1:9" x14ac:dyDescent="0.25">
      <c r="A70" s="39"/>
      <c r="B70" s="30">
        <v>57</v>
      </c>
      <c r="C70" s="99" t="s">
        <v>156</v>
      </c>
      <c r="D70" s="98"/>
      <c r="E70" s="98"/>
      <c r="F70" s="98"/>
      <c r="H70" s="331">
        <v>57</v>
      </c>
      <c r="I70" s="335" t="s">
        <v>156</v>
      </c>
    </row>
    <row r="71" spans="1:9" x14ac:dyDescent="0.25">
      <c r="A71" s="39"/>
      <c r="B71" s="30">
        <v>58</v>
      </c>
      <c r="C71" s="99" t="s">
        <v>157</v>
      </c>
      <c r="D71" s="98"/>
      <c r="E71" s="98"/>
      <c r="F71" s="98"/>
      <c r="H71" s="331">
        <v>58</v>
      </c>
      <c r="I71" s="335" t="s">
        <v>157</v>
      </c>
    </row>
    <row r="72" spans="1:9" x14ac:dyDescent="0.25">
      <c r="A72" s="39"/>
      <c r="B72" s="30">
        <v>59</v>
      </c>
      <c r="C72" s="99" t="s">
        <v>158</v>
      </c>
      <c r="D72" s="98"/>
      <c r="E72" s="98"/>
      <c r="F72" s="98"/>
      <c r="H72" s="331">
        <v>59</v>
      </c>
      <c r="I72" s="335" t="s">
        <v>158</v>
      </c>
    </row>
    <row r="73" spans="1:9" x14ac:dyDescent="0.25">
      <c r="A73" s="39"/>
      <c r="B73" s="30">
        <v>60</v>
      </c>
      <c r="C73" s="99" t="s">
        <v>159</v>
      </c>
      <c r="D73" s="98"/>
      <c r="E73" s="98"/>
      <c r="F73" s="98"/>
      <c r="H73" s="331">
        <v>60</v>
      </c>
      <c r="I73" s="335" t="s">
        <v>160</v>
      </c>
    </row>
    <row r="74" spans="1:9" x14ac:dyDescent="0.25">
      <c r="A74" s="39"/>
      <c r="B74" s="30">
        <v>61</v>
      </c>
      <c r="C74" s="99" t="s">
        <v>160</v>
      </c>
      <c r="D74" s="98"/>
      <c r="E74" s="98"/>
      <c r="F74" s="98"/>
      <c r="H74" s="331">
        <v>61</v>
      </c>
      <c r="I74" s="335" t="s">
        <v>161</v>
      </c>
    </row>
    <row r="75" spans="1:9" x14ac:dyDescent="0.25">
      <c r="A75" s="39"/>
      <c r="B75" s="30">
        <v>62</v>
      </c>
      <c r="C75" s="99" t="s">
        <v>161</v>
      </c>
      <c r="D75" s="98"/>
      <c r="E75" s="98"/>
      <c r="F75" s="98"/>
      <c r="H75" s="331">
        <v>62</v>
      </c>
      <c r="I75" s="335" t="s">
        <v>162</v>
      </c>
    </row>
    <row r="76" spans="1:9" x14ac:dyDescent="0.25">
      <c r="A76" s="39"/>
      <c r="B76" s="30">
        <v>63</v>
      </c>
      <c r="C76" s="99" t="s">
        <v>162</v>
      </c>
      <c r="D76" s="98"/>
      <c r="E76" s="98"/>
      <c r="F76" s="98"/>
      <c r="H76" s="331">
        <v>63</v>
      </c>
      <c r="I76" s="335" t="s">
        <v>163</v>
      </c>
    </row>
    <row r="77" spans="1:9" x14ac:dyDescent="0.25">
      <c r="A77" s="39"/>
      <c r="B77" s="30">
        <v>64</v>
      </c>
      <c r="C77" s="99" t="s">
        <v>163</v>
      </c>
      <c r="D77" s="98"/>
      <c r="E77" s="98"/>
      <c r="F77" s="98"/>
      <c r="H77" s="331">
        <v>64</v>
      </c>
      <c r="I77" s="335" t="s">
        <v>164</v>
      </c>
    </row>
    <row r="78" spans="1:9" x14ac:dyDescent="0.25">
      <c r="A78" s="39"/>
      <c r="B78" s="30">
        <v>65</v>
      </c>
      <c r="C78" s="99" t="s">
        <v>164</v>
      </c>
      <c r="D78" s="98"/>
      <c r="E78" s="98"/>
      <c r="F78" s="98"/>
      <c r="H78" s="331">
        <v>65</v>
      </c>
      <c r="I78" s="335" t="s">
        <v>165</v>
      </c>
    </row>
    <row r="79" spans="1:9" x14ac:dyDescent="0.25">
      <c r="A79" s="39"/>
      <c r="B79" s="30">
        <v>66</v>
      </c>
      <c r="C79" s="99" t="s">
        <v>165</v>
      </c>
      <c r="D79" s="98"/>
      <c r="E79" s="98"/>
      <c r="F79" s="98"/>
      <c r="H79" s="331">
        <v>66</v>
      </c>
      <c r="I79" s="335" t="s">
        <v>166</v>
      </c>
    </row>
    <row r="80" spans="1:9" x14ac:dyDescent="0.25">
      <c r="A80" s="39"/>
      <c r="B80" s="30">
        <v>67</v>
      </c>
      <c r="C80" s="99" t="s">
        <v>166</v>
      </c>
      <c r="D80" s="98"/>
      <c r="E80" s="98"/>
      <c r="F80" s="98"/>
      <c r="H80" s="331">
        <v>67</v>
      </c>
      <c r="I80" s="335" t="s">
        <v>167</v>
      </c>
    </row>
    <row r="81" spans="1:9" x14ac:dyDescent="0.25">
      <c r="A81" s="39"/>
      <c r="B81" s="30">
        <v>68</v>
      </c>
      <c r="C81" s="99" t="s">
        <v>167</v>
      </c>
      <c r="D81" s="98"/>
      <c r="E81" s="98"/>
      <c r="F81" s="98"/>
      <c r="H81" s="331">
        <v>68</v>
      </c>
      <c r="I81" s="335" t="s">
        <v>168</v>
      </c>
    </row>
    <row r="82" spans="1:9" x14ac:dyDescent="0.25">
      <c r="A82" s="39"/>
      <c r="B82" s="30">
        <v>69</v>
      </c>
      <c r="C82" s="99" t="s">
        <v>168</v>
      </c>
      <c r="D82" s="98"/>
      <c r="E82" s="98"/>
      <c r="F82" s="98"/>
      <c r="H82" s="331">
        <v>69</v>
      </c>
      <c r="I82" s="335" t="s">
        <v>169</v>
      </c>
    </row>
    <row r="83" spans="1:9" x14ac:dyDescent="0.25">
      <c r="A83" s="39"/>
      <c r="B83" s="30">
        <v>70</v>
      </c>
      <c r="C83" s="99" t="s">
        <v>169</v>
      </c>
      <c r="D83" s="98"/>
      <c r="E83" s="98"/>
      <c r="F83" s="98"/>
      <c r="H83" s="331">
        <v>70</v>
      </c>
      <c r="I83" s="335" t="s">
        <v>170</v>
      </c>
    </row>
    <row r="84" spans="1:9" x14ac:dyDescent="0.25">
      <c r="A84" s="39"/>
      <c r="B84" s="30">
        <v>71</v>
      </c>
      <c r="C84" s="99" t="s">
        <v>170</v>
      </c>
      <c r="D84" s="98"/>
      <c r="E84" s="98"/>
      <c r="F84" s="98"/>
      <c r="H84" s="331">
        <v>71</v>
      </c>
      <c r="I84" s="335" t="s">
        <v>171</v>
      </c>
    </row>
    <row r="85" spans="1:9" x14ac:dyDescent="0.25">
      <c r="A85" s="39"/>
      <c r="B85" s="30">
        <v>72</v>
      </c>
      <c r="C85" s="99" t="s">
        <v>171</v>
      </c>
      <c r="D85" s="98"/>
      <c r="E85" s="98"/>
      <c r="F85" s="98"/>
      <c r="H85" s="331">
        <v>72</v>
      </c>
      <c r="I85" s="335" t="s">
        <v>172</v>
      </c>
    </row>
    <row r="86" spans="1:9" x14ac:dyDescent="0.25">
      <c r="A86" s="39"/>
      <c r="B86" s="30">
        <v>73</v>
      </c>
      <c r="C86" s="99" t="s">
        <v>172</v>
      </c>
      <c r="D86" s="98"/>
      <c r="E86" s="98"/>
      <c r="F86" s="98"/>
      <c r="H86" s="331">
        <v>73</v>
      </c>
      <c r="I86" s="335" t="s">
        <v>173</v>
      </c>
    </row>
    <row r="87" spans="1:9" x14ac:dyDescent="0.25">
      <c r="A87" s="39"/>
      <c r="B87" s="30">
        <v>74</v>
      </c>
      <c r="C87" s="99" t="s">
        <v>173</v>
      </c>
      <c r="D87" s="98"/>
      <c r="E87" s="98"/>
      <c r="F87" s="98"/>
      <c r="H87" s="331">
        <v>74</v>
      </c>
      <c r="I87" s="335" t="s">
        <v>174</v>
      </c>
    </row>
    <row r="88" spans="1:9" x14ac:dyDescent="0.25">
      <c r="A88" s="39"/>
      <c r="B88" s="30">
        <v>75</v>
      </c>
      <c r="C88" s="99" t="s">
        <v>174</v>
      </c>
      <c r="D88" s="98"/>
      <c r="E88" s="98"/>
      <c r="F88" s="98"/>
      <c r="H88" s="331">
        <v>75</v>
      </c>
      <c r="I88" s="335" t="s">
        <v>175</v>
      </c>
    </row>
    <row r="89" spans="1:9" x14ac:dyDescent="0.25">
      <c r="A89" s="39"/>
      <c r="B89" s="30">
        <v>76</v>
      </c>
      <c r="C89" s="99" t="s">
        <v>175</v>
      </c>
      <c r="D89" s="98"/>
      <c r="E89" s="98"/>
      <c r="F89" s="98"/>
      <c r="H89" s="331">
        <v>76</v>
      </c>
      <c r="I89" s="335" t="s">
        <v>176</v>
      </c>
    </row>
    <row r="90" spans="1:9" x14ac:dyDescent="0.25">
      <c r="A90" s="39"/>
      <c r="B90" s="30">
        <v>77</v>
      </c>
      <c r="C90" s="99" t="s">
        <v>176</v>
      </c>
      <c r="D90" s="98"/>
      <c r="E90" s="98"/>
      <c r="F90" s="98"/>
      <c r="H90" s="331">
        <v>77</v>
      </c>
      <c r="I90" s="335" t="s">
        <v>177</v>
      </c>
    </row>
    <row r="91" spans="1:9" x14ac:dyDescent="0.25">
      <c r="A91" s="39"/>
      <c r="B91" s="30">
        <v>78</v>
      </c>
      <c r="C91" s="99" t="s">
        <v>177</v>
      </c>
      <c r="D91" s="98"/>
      <c r="E91" s="98"/>
      <c r="F91" s="98"/>
      <c r="H91" s="331">
        <v>78</v>
      </c>
      <c r="I91" s="335" t="s">
        <v>178</v>
      </c>
    </row>
    <row r="92" spans="1:9" x14ac:dyDescent="0.25">
      <c r="A92" s="39"/>
      <c r="B92" s="30">
        <v>79</v>
      </c>
      <c r="C92" s="99" t="s">
        <v>178</v>
      </c>
      <c r="D92" s="98"/>
      <c r="E92" s="98"/>
      <c r="F92" s="98"/>
      <c r="H92" s="331">
        <v>79</v>
      </c>
      <c r="I92" s="335" t="s">
        <v>179</v>
      </c>
    </row>
    <row r="93" spans="1:9" x14ac:dyDescent="0.25">
      <c r="A93" s="39"/>
      <c r="B93" s="30">
        <v>80</v>
      </c>
      <c r="C93" s="99" t="s">
        <v>179</v>
      </c>
      <c r="D93" s="98"/>
      <c r="E93" s="98"/>
      <c r="F93" s="98"/>
      <c r="H93" s="331">
        <v>80</v>
      </c>
      <c r="I93" s="335" t="s">
        <v>180</v>
      </c>
    </row>
    <row r="94" spans="1:9" x14ac:dyDescent="0.25">
      <c r="A94" s="39"/>
      <c r="B94" s="30">
        <v>81</v>
      </c>
      <c r="C94" s="99" t="s">
        <v>180</v>
      </c>
      <c r="D94" s="98"/>
      <c r="E94" s="98"/>
      <c r="F94" s="98"/>
      <c r="H94" s="331">
        <v>81</v>
      </c>
      <c r="I94" s="335" t="s">
        <v>181</v>
      </c>
    </row>
    <row r="95" spans="1:9" x14ac:dyDescent="0.25">
      <c r="A95" s="39"/>
      <c r="B95" s="30">
        <v>82</v>
      </c>
      <c r="C95" s="99" t="s">
        <v>181</v>
      </c>
      <c r="D95" s="98"/>
      <c r="E95" s="98"/>
      <c r="F95" s="98"/>
      <c r="H95" s="331">
        <v>82</v>
      </c>
      <c r="I95" s="335" t="s">
        <v>182</v>
      </c>
    </row>
    <row r="96" spans="1:9" x14ac:dyDescent="0.25">
      <c r="A96" s="39"/>
      <c r="B96" s="30">
        <v>83</v>
      </c>
      <c r="C96" s="99" t="s">
        <v>182</v>
      </c>
      <c r="D96" s="98"/>
      <c r="E96" s="98"/>
      <c r="F96" s="98"/>
      <c r="H96" s="331">
        <v>83</v>
      </c>
      <c r="I96" s="335" t="s">
        <v>183</v>
      </c>
    </row>
    <row r="97" spans="1:9" x14ac:dyDescent="0.25">
      <c r="A97" s="39"/>
      <c r="B97" s="30">
        <v>84</v>
      </c>
      <c r="C97" s="99" t="s">
        <v>183</v>
      </c>
      <c r="D97" s="98"/>
      <c r="E97" s="98"/>
      <c r="F97" s="98"/>
      <c r="H97" s="331">
        <v>84</v>
      </c>
      <c r="I97" s="335" t="s">
        <v>184</v>
      </c>
    </row>
    <row r="98" spans="1:9" x14ac:dyDescent="0.25">
      <c r="A98" s="39"/>
      <c r="B98" s="30">
        <v>85</v>
      </c>
      <c r="C98" s="99" t="s">
        <v>184</v>
      </c>
      <c r="D98" s="98"/>
      <c r="E98" s="98"/>
      <c r="F98" s="98"/>
      <c r="H98" s="331">
        <v>85</v>
      </c>
      <c r="I98" s="335" t="s">
        <v>185</v>
      </c>
    </row>
    <row r="99" spans="1:9" x14ac:dyDescent="0.25">
      <c r="A99" s="39"/>
      <c r="B99" s="30">
        <v>86</v>
      </c>
      <c r="C99" s="99" t="s">
        <v>185</v>
      </c>
      <c r="D99" s="98"/>
      <c r="E99" s="98"/>
      <c r="F99" s="98"/>
      <c r="H99" s="331">
        <v>86</v>
      </c>
      <c r="I99" s="335" t="s">
        <v>186</v>
      </c>
    </row>
    <row r="100" spans="1:9" x14ac:dyDescent="0.25">
      <c r="A100" s="39"/>
      <c r="B100" s="30">
        <v>87</v>
      </c>
      <c r="C100" s="99" t="s">
        <v>186</v>
      </c>
      <c r="D100" s="98"/>
      <c r="E100" s="98"/>
      <c r="F100" s="98"/>
      <c r="H100" s="331">
        <v>87</v>
      </c>
      <c r="I100" s="335" t="s">
        <v>187</v>
      </c>
    </row>
    <row r="101" spans="1:9" x14ac:dyDescent="0.25">
      <c r="A101" s="39"/>
      <c r="B101" s="30">
        <v>88</v>
      </c>
      <c r="C101" s="99" t="s">
        <v>187</v>
      </c>
      <c r="D101" s="98"/>
      <c r="E101" s="98"/>
      <c r="F101" s="98"/>
      <c r="H101" s="331">
        <v>88</v>
      </c>
      <c r="I101" s="335" t="s">
        <v>188</v>
      </c>
    </row>
    <row r="102" spans="1:9" x14ac:dyDescent="0.25">
      <c r="A102" s="39"/>
      <c r="B102" s="30">
        <v>89</v>
      </c>
      <c r="C102" s="99" t="s">
        <v>188</v>
      </c>
      <c r="D102" s="98"/>
      <c r="E102" s="98"/>
      <c r="F102" s="98"/>
      <c r="H102" s="331">
        <v>89</v>
      </c>
      <c r="I102" s="335" t="s">
        <v>189</v>
      </c>
    </row>
    <row r="103" spans="1:9" x14ac:dyDescent="0.25">
      <c r="A103" s="39"/>
      <c r="B103" s="30">
        <v>90</v>
      </c>
      <c r="C103" s="99" t="s">
        <v>189</v>
      </c>
      <c r="D103" s="98"/>
      <c r="E103" s="98"/>
      <c r="F103" s="98"/>
      <c r="H103" s="331">
        <v>90</v>
      </c>
      <c r="I103" s="335" t="s">
        <v>190</v>
      </c>
    </row>
    <row r="104" spans="1:9" x14ac:dyDescent="0.25">
      <c r="A104" s="39"/>
      <c r="B104" s="30">
        <v>91</v>
      </c>
      <c r="C104" s="99" t="s">
        <v>190</v>
      </c>
      <c r="D104" s="98"/>
      <c r="E104" s="98"/>
      <c r="F104" s="98"/>
      <c r="H104" s="331">
        <v>91</v>
      </c>
      <c r="I104" s="335" t="s">
        <v>191</v>
      </c>
    </row>
    <row r="105" spans="1:9" x14ac:dyDescent="0.25">
      <c r="A105" s="39"/>
      <c r="B105" s="30">
        <v>92</v>
      </c>
      <c r="C105" s="99" t="s">
        <v>191</v>
      </c>
      <c r="D105" s="98"/>
      <c r="E105" s="98"/>
      <c r="F105" s="98"/>
      <c r="H105" s="331">
        <v>92</v>
      </c>
      <c r="I105" s="335" t="s">
        <v>192</v>
      </c>
    </row>
    <row r="106" spans="1:9" x14ac:dyDescent="0.25">
      <c r="A106" s="39"/>
      <c r="B106" s="30">
        <v>93</v>
      </c>
      <c r="C106" s="99" t="s">
        <v>192</v>
      </c>
      <c r="D106" s="98"/>
      <c r="E106" s="98"/>
      <c r="F106" s="98"/>
      <c r="H106" s="331">
        <v>93</v>
      </c>
      <c r="I106" s="335" t="s">
        <v>193</v>
      </c>
    </row>
    <row r="107" spans="1:9" x14ac:dyDescent="0.25">
      <c r="A107" s="39"/>
      <c r="B107" s="30">
        <v>94</v>
      </c>
      <c r="C107" s="99" t="s">
        <v>193</v>
      </c>
      <c r="D107" s="98"/>
      <c r="E107" s="98"/>
      <c r="F107" s="98"/>
      <c r="H107" s="331">
        <v>94</v>
      </c>
      <c r="I107" s="335" t="s">
        <v>194</v>
      </c>
    </row>
    <row r="108" spans="1:9" x14ac:dyDescent="0.25">
      <c r="A108" s="39"/>
      <c r="B108" s="30">
        <v>95</v>
      </c>
      <c r="C108" s="99" t="s">
        <v>194</v>
      </c>
      <c r="D108" s="98"/>
      <c r="E108" s="98"/>
      <c r="F108" s="98"/>
      <c r="H108" s="331">
        <v>95</v>
      </c>
      <c r="I108" s="335" t="s">
        <v>195</v>
      </c>
    </row>
    <row r="109" spans="1:9" x14ac:dyDescent="0.25">
      <c r="A109" s="39"/>
      <c r="B109" s="30">
        <v>96</v>
      </c>
      <c r="C109" s="99" t="s">
        <v>195</v>
      </c>
      <c r="D109" s="98"/>
      <c r="E109" s="98"/>
      <c r="F109" s="98"/>
      <c r="H109" s="331">
        <v>96</v>
      </c>
      <c r="I109" s="335" t="s">
        <v>196</v>
      </c>
    </row>
    <row r="110" spans="1:9" x14ac:dyDescent="0.25">
      <c r="A110" s="39"/>
      <c r="B110" s="30">
        <v>97</v>
      </c>
      <c r="C110" s="99" t="s">
        <v>196</v>
      </c>
      <c r="D110" s="98"/>
      <c r="E110" s="98"/>
      <c r="F110" s="98"/>
      <c r="H110" s="331">
        <v>97</v>
      </c>
      <c r="I110" s="335" t="s">
        <v>197</v>
      </c>
    </row>
    <row r="111" spans="1:9" x14ac:dyDescent="0.25">
      <c r="A111" s="39"/>
      <c r="B111" s="30">
        <v>98</v>
      </c>
      <c r="C111" s="99" t="s">
        <v>197</v>
      </c>
      <c r="D111" s="98"/>
      <c r="E111" s="98"/>
      <c r="F111" s="98"/>
      <c r="H111" s="331">
        <v>98</v>
      </c>
      <c r="I111" s="335" t="s">
        <v>198</v>
      </c>
    </row>
    <row r="112" spans="1:9" x14ac:dyDescent="0.25">
      <c r="A112" s="39"/>
      <c r="B112" s="30">
        <v>99</v>
      </c>
      <c r="C112" s="99" t="s">
        <v>198</v>
      </c>
      <c r="D112" s="98"/>
      <c r="E112" s="98"/>
      <c r="F112" s="98"/>
      <c r="H112" s="331">
        <v>99</v>
      </c>
      <c r="I112" s="335" t="s">
        <v>199</v>
      </c>
    </row>
    <row r="113" spans="1:9" x14ac:dyDescent="0.25">
      <c r="A113" s="39"/>
      <c r="B113" s="30">
        <v>100</v>
      </c>
      <c r="C113" s="99" t="s">
        <v>199</v>
      </c>
      <c r="D113" s="98"/>
      <c r="E113" s="98"/>
      <c r="F113" s="98"/>
      <c r="H113" s="331">
        <v>100</v>
      </c>
      <c r="I113" s="335" t="s">
        <v>200</v>
      </c>
    </row>
    <row r="114" spans="1:9" x14ac:dyDescent="0.25">
      <c r="A114" s="39"/>
      <c r="B114" s="30">
        <v>101</v>
      </c>
      <c r="C114" s="99" t="s">
        <v>200</v>
      </c>
      <c r="D114" s="98"/>
      <c r="E114" s="98"/>
      <c r="F114" s="98"/>
      <c r="H114" s="331">
        <v>101</v>
      </c>
      <c r="I114" s="335" t="s">
        <v>201</v>
      </c>
    </row>
    <row r="115" spans="1:9" x14ac:dyDescent="0.25">
      <c r="A115" s="39"/>
      <c r="B115" s="30">
        <v>102</v>
      </c>
      <c r="C115" s="99" t="s">
        <v>201</v>
      </c>
      <c r="D115" s="98"/>
      <c r="E115" s="98"/>
      <c r="F115" s="98"/>
      <c r="H115" s="331">
        <v>102</v>
      </c>
      <c r="I115" s="335" t="s">
        <v>202</v>
      </c>
    </row>
    <row r="116" spans="1:9" x14ac:dyDescent="0.25">
      <c r="A116" s="39"/>
      <c r="B116" s="30">
        <v>103</v>
      </c>
      <c r="C116" s="99" t="s">
        <v>202</v>
      </c>
      <c r="D116" s="98"/>
      <c r="E116" s="98"/>
      <c r="F116" s="98"/>
      <c r="H116" s="331">
        <v>103</v>
      </c>
      <c r="I116" s="335" t="s">
        <v>203</v>
      </c>
    </row>
    <row r="117" spans="1:9" x14ac:dyDescent="0.25">
      <c r="A117" s="39"/>
      <c r="B117" s="30">
        <v>104</v>
      </c>
      <c r="C117" s="99" t="s">
        <v>203</v>
      </c>
      <c r="D117" s="98"/>
      <c r="E117" s="98"/>
      <c r="F117" s="98"/>
      <c r="H117" s="331">
        <v>104</v>
      </c>
      <c r="I117" s="335" t="s">
        <v>204</v>
      </c>
    </row>
    <row r="118" spans="1:9" x14ac:dyDescent="0.25">
      <c r="A118" s="39"/>
      <c r="B118" s="30">
        <v>105</v>
      </c>
      <c r="C118" s="99" t="s">
        <v>204</v>
      </c>
      <c r="D118" s="98"/>
      <c r="E118" s="98"/>
      <c r="F118" s="98"/>
      <c r="H118" s="331">
        <v>105</v>
      </c>
      <c r="I118" s="335" t="s">
        <v>205</v>
      </c>
    </row>
    <row r="119" spans="1:9" x14ac:dyDescent="0.25">
      <c r="A119" s="39"/>
      <c r="B119" s="30">
        <v>106</v>
      </c>
      <c r="C119" s="99" t="s">
        <v>205</v>
      </c>
      <c r="D119" s="98"/>
      <c r="E119" s="98"/>
      <c r="F119" s="98"/>
      <c r="H119" s="331">
        <v>106</v>
      </c>
      <c r="I119" s="335" t="s">
        <v>206</v>
      </c>
    </row>
    <row r="120" spans="1:9" x14ac:dyDescent="0.25">
      <c r="A120" s="39"/>
      <c r="B120" s="30">
        <v>107</v>
      </c>
      <c r="C120" s="99" t="s">
        <v>206</v>
      </c>
      <c r="D120" s="98"/>
      <c r="E120" s="98"/>
      <c r="F120" s="98"/>
      <c r="H120" s="331">
        <v>107</v>
      </c>
      <c r="I120" s="335" t="s">
        <v>207</v>
      </c>
    </row>
    <row r="121" spans="1:9" x14ac:dyDescent="0.25">
      <c r="A121" s="39"/>
      <c r="B121" s="30">
        <v>108</v>
      </c>
      <c r="C121" s="99" t="s">
        <v>207</v>
      </c>
      <c r="D121" s="98"/>
      <c r="E121" s="98"/>
      <c r="F121" s="98"/>
      <c r="H121" s="331">
        <v>108</v>
      </c>
      <c r="I121" s="335" t="s">
        <v>208</v>
      </c>
    </row>
    <row r="122" spans="1:9" x14ac:dyDescent="0.25">
      <c r="A122" s="39"/>
      <c r="B122" s="30">
        <v>109</v>
      </c>
      <c r="C122" s="99" t="s">
        <v>208</v>
      </c>
      <c r="D122" s="98"/>
      <c r="E122" s="98"/>
      <c r="F122" s="98"/>
      <c r="H122" s="331">
        <v>109</v>
      </c>
      <c r="I122" s="335" t="s">
        <v>209</v>
      </c>
    </row>
    <row r="123" spans="1:9" x14ac:dyDescent="0.25">
      <c r="A123" s="39"/>
      <c r="B123" s="30">
        <v>110</v>
      </c>
      <c r="C123" s="99" t="s">
        <v>209</v>
      </c>
      <c r="D123" s="98"/>
      <c r="E123" s="98"/>
      <c r="F123" s="98"/>
      <c r="H123" s="331">
        <v>110</v>
      </c>
      <c r="I123" s="335" t="s">
        <v>210</v>
      </c>
    </row>
    <row r="124" spans="1:9" x14ac:dyDescent="0.25">
      <c r="A124" s="39"/>
      <c r="B124" s="30">
        <v>111</v>
      </c>
      <c r="C124" s="99" t="s">
        <v>210</v>
      </c>
      <c r="D124" s="98"/>
      <c r="E124" s="98"/>
      <c r="F124" s="98"/>
      <c r="H124" s="331">
        <v>111</v>
      </c>
      <c r="I124" s="335" t="s">
        <v>211</v>
      </c>
    </row>
    <row r="125" spans="1:9" x14ac:dyDescent="0.25">
      <c r="A125" s="39"/>
      <c r="B125" s="30">
        <v>112</v>
      </c>
      <c r="C125" s="99" t="s">
        <v>211</v>
      </c>
      <c r="D125" s="98"/>
      <c r="E125" s="98"/>
      <c r="F125" s="98"/>
      <c r="H125" s="331">
        <v>112</v>
      </c>
      <c r="I125" s="335" t="s">
        <v>212</v>
      </c>
    </row>
    <row r="126" spans="1:9" x14ac:dyDescent="0.25">
      <c r="A126" s="39"/>
      <c r="B126" s="30">
        <v>113</v>
      </c>
      <c r="C126" s="99" t="s">
        <v>212</v>
      </c>
      <c r="D126" s="98"/>
      <c r="E126" s="98"/>
      <c r="F126" s="98"/>
      <c r="H126" s="331">
        <v>113</v>
      </c>
      <c r="I126" s="335" t="s">
        <v>213</v>
      </c>
    </row>
    <row r="127" spans="1:9" x14ac:dyDescent="0.25">
      <c r="A127" s="39"/>
      <c r="B127" s="30">
        <v>114</v>
      </c>
      <c r="C127" s="99" t="s">
        <v>213</v>
      </c>
      <c r="D127" s="98"/>
      <c r="E127" s="98"/>
      <c r="F127" s="98"/>
      <c r="H127" s="331">
        <v>114</v>
      </c>
      <c r="I127" s="335" t="s">
        <v>214</v>
      </c>
    </row>
    <row r="128" spans="1:9" x14ac:dyDescent="0.25">
      <c r="A128" s="39"/>
      <c r="B128" s="30">
        <v>115</v>
      </c>
      <c r="C128" s="99" t="s">
        <v>214</v>
      </c>
      <c r="D128" s="98"/>
      <c r="E128" s="98"/>
      <c r="F128" s="98"/>
      <c r="H128" s="331">
        <v>115</v>
      </c>
      <c r="I128" s="335" t="s">
        <v>215</v>
      </c>
    </row>
    <row r="129" spans="1:9" x14ac:dyDescent="0.25">
      <c r="A129" s="39"/>
      <c r="B129" s="30">
        <v>116</v>
      </c>
      <c r="C129" s="99" t="s">
        <v>215</v>
      </c>
      <c r="D129" s="98"/>
      <c r="E129" s="98"/>
      <c r="F129" s="98"/>
      <c r="H129" s="331">
        <v>116</v>
      </c>
      <c r="I129" s="335" t="s">
        <v>216</v>
      </c>
    </row>
    <row r="130" spans="1:9" x14ac:dyDescent="0.25">
      <c r="A130" s="39"/>
      <c r="B130" s="30">
        <v>117</v>
      </c>
      <c r="C130" s="99" t="s">
        <v>216</v>
      </c>
      <c r="D130" s="98"/>
      <c r="E130" s="98"/>
      <c r="F130" s="98"/>
      <c r="H130" s="331">
        <v>117</v>
      </c>
      <c r="I130" s="335" t="s">
        <v>217</v>
      </c>
    </row>
    <row r="131" spans="1:9" x14ac:dyDescent="0.25">
      <c r="A131" s="39"/>
      <c r="B131" s="30">
        <v>118</v>
      </c>
      <c r="C131" s="99" t="s">
        <v>217</v>
      </c>
      <c r="D131" s="98"/>
      <c r="E131" s="98"/>
      <c r="F131" s="98"/>
      <c r="H131" s="331">
        <v>118</v>
      </c>
      <c r="I131" s="335" t="s">
        <v>218</v>
      </c>
    </row>
    <row r="132" spans="1:9" x14ac:dyDescent="0.25">
      <c r="A132" s="39"/>
      <c r="B132" s="30">
        <v>119</v>
      </c>
      <c r="C132" s="99" t="s">
        <v>218</v>
      </c>
      <c r="D132" s="98"/>
      <c r="E132" s="98"/>
      <c r="F132" s="98"/>
      <c r="H132" s="331">
        <v>119</v>
      </c>
      <c r="I132" s="335" t="s">
        <v>219</v>
      </c>
    </row>
    <row r="133" spans="1:9" x14ac:dyDescent="0.25">
      <c r="A133" s="39"/>
      <c r="B133" s="30">
        <v>120</v>
      </c>
      <c r="C133" s="99" t="s">
        <v>219</v>
      </c>
      <c r="D133" s="98"/>
      <c r="E133" s="98"/>
      <c r="F133" s="98"/>
      <c r="H133" s="331">
        <v>120</v>
      </c>
      <c r="I133" s="335" t="s">
        <v>220</v>
      </c>
    </row>
    <row r="134" spans="1:9" x14ac:dyDescent="0.25">
      <c r="A134" s="39"/>
      <c r="B134" s="30">
        <v>121</v>
      </c>
      <c r="C134" s="99" t="s">
        <v>220</v>
      </c>
      <c r="D134" s="98"/>
      <c r="E134" s="98"/>
      <c r="F134" s="98"/>
      <c r="H134" s="331">
        <v>121</v>
      </c>
      <c r="I134" s="335" t="s">
        <v>221</v>
      </c>
    </row>
    <row r="135" spans="1:9" x14ac:dyDescent="0.25">
      <c r="A135" s="39"/>
      <c r="B135" s="30">
        <v>122</v>
      </c>
      <c r="C135" s="99" t="s">
        <v>221</v>
      </c>
      <c r="D135" s="98"/>
      <c r="E135" s="98"/>
      <c r="F135" s="98"/>
      <c r="H135" s="331">
        <v>122</v>
      </c>
      <c r="I135" s="335" t="s">
        <v>222</v>
      </c>
    </row>
    <row r="136" spans="1:9" x14ac:dyDescent="0.25">
      <c r="A136" s="39"/>
      <c r="B136" s="30">
        <v>123</v>
      </c>
      <c r="C136" s="99" t="s">
        <v>222</v>
      </c>
      <c r="D136" s="98"/>
      <c r="E136" s="98"/>
      <c r="F136" s="98"/>
      <c r="H136" s="331">
        <v>123</v>
      </c>
      <c r="I136" s="335" t="s">
        <v>223</v>
      </c>
    </row>
    <row r="137" spans="1:9" x14ac:dyDescent="0.25">
      <c r="A137" s="39"/>
      <c r="B137" s="30">
        <v>124</v>
      </c>
      <c r="C137" s="99" t="s">
        <v>223</v>
      </c>
      <c r="D137" s="98"/>
      <c r="E137" s="98"/>
      <c r="F137" s="98"/>
      <c r="H137" s="331">
        <v>124</v>
      </c>
      <c r="I137" s="335" t="s">
        <v>224</v>
      </c>
    </row>
    <row r="138" spans="1:9" x14ac:dyDescent="0.25">
      <c r="A138" s="39"/>
      <c r="B138" s="30">
        <v>125</v>
      </c>
      <c r="C138" s="99" t="s">
        <v>224</v>
      </c>
      <c r="D138" s="98"/>
      <c r="E138" s="98"/>
      <c r="F138" s="98"/>
      <c r="H138" s="331">
        <v>125</v>
      </c>
      <c r="I138" s="335" t="s">
        <v>225</v>
      </c>
    </row>
    <row r="139" spans="1:9" x14ac:dyDescent="0.25">
      <c r="A139" s="39"/>
      <c r="B139" s="30">
        <v>126</v>
      </c>
      <c r="C139" s="99" t="s">
        <v>225</v>
      </c>
      <c r="D139" s="98"/>
      <c r="E139" s="98"/>
      <c r="F139" s="98"/>
      <c r="H139" s="331">
        <v>126</v>
      </c>
      <c r="I139" s="335" t="s">
        <v>226</v>
      </c>
    </row>
    <row r="140" spans="1:9" x14ac:dyDescent="0.25">
      <c r="A140" s="39"/>
      <c r="B140" s="30">
        <v>127</v>
      </c>
      <c r="C140" s="99" t="s">
        <v>226</v>
      </c>
      <c r="D140" s="98"/>
      <c r="E140" s="98"/>
      <c r="F140" s="98"/>
      <c r="H140" s="331">
        <v>127</v>
      </c>
      <c r="I140" s="335" t="s">
        <v>227</v>
      </c>
    </row>
    <row r="141" spans="1:9" x14ac:dyDescent="0.25">
      <c r="A141" s="39"/>
      <c r="B141" s="30">
        <v>128</v>
      </c>
      <c r="C141" s="99" t="s">
        <v>227</v>
      </c>
      <c r="D141" s="98"/>
      <c r="E141" s="98"/>
      <c r="F141" s="98"/>
      <c r="H141" s="331">
        <v>128</v>
      </c>
      <c r="I141" s="335" t="s">
        <v>228</v>
      </c>
    </row>
    <row r="142" spans="1:9" x14ac:dyDescent="0.25">
      <c r="A142" s="39"/>
      <c r="B142" s="30">
        <v>129</v>
      </c>
      <c r="C142" s="99" t="s">
        <v>228</v>
      </c>
      <c r="D142" s="98"/>
      <c r="E142" s="98"/>
      <c r="F142" s="98"/>
      <c r="H142" s="331">
        <v>129</v>
      </c>
      <c r="I142" s="335" t="s">
        <v>229</v>
      </c>
    </row>
    <row r="143" spans="1:9" x14ac:dyDescent="0.25">
      <c r="A143" s="39"/>
      <c r="B143" s="30">
        <v>130</v>
      </c>
      <c r="C143" s="99" t="s">
        <v>229</v>
      </c>
      <c r="D143" s="98"/>
      <c r="E143" s="98"/>
      <c r="F143" s="98"/>
      <c r="H143" s="331">
        <v>130</v>
      </c>
      <c r="I143" s="335" t="s">
        <v>230</v>
      </c>
    </row>
    <row r="144" spans="1:9" x14ac:dyDescent="0.25">
      <c r="A144" s="39"/>
      <c r="B144" s="30">
        <v>131</v>
      </c>
      <c r="C144" s="99" t="s">
        <v>230</v>
      </c>
      <c r="D144" s="98"/>
      <c r="E144" s="98"/>
      <c r="F144" s="98"/>
      <c r="H144" s="331">
        <v>131</v>
      </c>
      <c r="I144" s="335" t="s">
        <v>231</v>
      </c>
    </row>
    <row r="145" spans="1:9" x14ac:dyDescent="0.25">
      <c r="A145" s="39"/>
      <c r="B145" s="30">
        <v>132</v>
      </c>
      <c r="C145" s="99" t="s">
        <v>231</v>
      </c>
      <c r="D145" s="98"/>
      <c r="E145" s="98"/>
      <c r="F145" s="98"/>
      <c r="H145" s="331">
        <v>132</v>
      </c>
      <c r="I145" s="335" t="s">
        <v>232</v>
      </c>
    </row>
    <row r="146" spans="1:9" x14ac:dyDescent="0.25">
      <c r="A146" s="39"/>
      <c r="B146" s="30">
        <v>133</v>
      </c>
      <c r="C146" s="99" t="s">
        <v>232</v>
      </c>
      <c r="D146" s="98"/>
      <c r="E146" s="98"/>
      <c r="F146" s="98"/>
      <c r="H146" s="331">
        <v>133</v>
      </c>
      <c r="I146" s="335" t="s">
        <v>233</v>
      </c>
    </row>
    <row r="147" spans="1:9" x14ac:dyDescent="0.25">
      <c r="A147" s="39"/>
      <c r="B147" s="30">
        <v>134</v>
      </c>
      <c r="C147" s="99" t="s">
        <v>233</v>
      </c>
      <c r="D147" s="98"/>
      <c r="E147" s="98"/>
      <c r="F147" s="98"/>
      <c r="H147" s="331">
        <v>134</v>
      </c>
      <c r="I147" s="335" t="s">
        <v>234</v>
      </c>
    </row>
    <row r="148" spans="1:9" x14ac:dyDescent="0.25">
      <c r="A148" s="39"/>
      <c r="B148" s="30">
        <v>135</v>
      </c>
      <c r="C148" s="99" t="s">
        <v>234</v>
      </c>
      <c r="D148" s="98"/>
      <c r="E148" s="98"/>
      <c r="F148" s="98"/>
      <c r="H148" s="331">
        <v>135</v>
      </c>
      <c r="I148" s="335" t="s">
        <v>235</v>
      </c>
    </row>
    <row r="149" spans="1:9" x14ac:dyDescent="0.25">
      <c r="A149" s="39"/>
      <c r="B149" s="30">
        <v>136</v>
      </c>
      <c r="C149" s="99" t="s">
        <v>235</v>
      </c>
      <c r="D149" s="98"/>
      <c r="E149" s="98"/>
      <c r="F149" s="98"/>
      <c r="H149" s="331">
        <v>136</v>
      </c>
      <c r="I149" s="335" t="s">
        <v>236</v>
      </c>
    </row>
    <row r="150" spans="1:9" x14ac:dyDescent="0.25">
      <c r="A150" s="39"/>
      <c r="B150" s="30">
        <v>137</v>
      </c>
      <c r="C150" s="99" t="s">
        <v>236</v>
      </c>
      <c r="D150" s="98"/>
      <c r="E150" s="98"/>
      <c r="F150" s="98"/>
      <c r="H150" s="331">
        <v>137</v>
      </c>
      <c r="I150" s="335" t="s">
        <v>237</v>
      </c>
    </row>
    <row r="151" spans="1:9" x14ac:dyDescent="0.25">
      <c r="A151" s="39"/>
      <c r="B151" s="30">
        <v>138</v>
      </c>
      <c r="C151" s="99" t="s">
        <v>237</v>
      </c>
      <c r="D151" s="98"/>
      <c r="E151" s="98"/>
      <c r="F151" s="98"/>
      <c r="H151" s="331">
        <v>138</v>
      </c>
      <c r="I151" s="335" t="s">
        <v>238</v>
      </c>
    </row>
    <row r="152" spans="1:9" x14ac:dyDescent="0.25">
      <c r="A152" s="39"/>
      <c r="B152" s="30">
        <v>139</v>
      </c>
      <c r="C152" s="99" t="s">
        <v>238</v>
      </c>
      <c r="D152" s="98"/>
      <c r="E152" s="98"/>
      <c r="F152" s="98"/>
      <c r="H152" s="331">
        <v>139</v>
      </c>
      <c r="I152" s="335" t="s">
        <v>239</v>
      </c>
    </row>
    <row r="153" spans="1:9" x14ac:dyDescent="0.25">
      <c r="A153" s="39"/>
      <c r="B153" s="30">
        <v>140</v>
      </c>
      <c r="C153" s="99" t="s">
        <v>239</v>
      </c>
      <c r="D153" s="98"/>
      <c r="E153" s="98"/>
      <c r="F153" s="98"/>
      <c r="H153" s="331">
        <v>140</v>
      </c>
      <c r="I153" s="335" t="s">
        <v>240</v>
      </c>
    </row>
    <row r="154" spans="1:9" x14ac:dyDescent="0.25">
      <c r="A154" s="39"/>
      <c r="B154" s="30">
        <v>141</v>
      </c>
      <c r="C154" s="99" t="s">
        <v>240</v>
      </c>
      <c r="D154" s="98"/>
      <c r="E154" s="98"/>
      <c r="F154" s="98"/>
      <c r="H154" s="331">
        <v>141</v>
      </c>
      <c r="I154" s="335" t="s">
        <v>241</v>
      </c>
    </row>
    <row r="155" spans="1:9" x14ac:dyDescent="0.25">
      <c r="A155" s="39"/>
      <c r="B155" s="30">
        <v>142</v>
      </c>
      <c r="C155" s="99" t="s">
        <v>241</v>
      </c>
      <c r="D155" s="98"/>
      <c r="E155" s="98"/>
      <c r="F155" s="98"/>
      <c r="H155" s="331">
        <v>142</v>
      </c>
      <c r="I155" s="335" t="s">
        <v>242</v>
      </c>
    </row>
    <row r="156" spans="1:9" x14ac:dyDescent="0.25">
      <c r="A156" s="39"/>
      <c r="B156" s="30">
        <v>143</v>
      </c>
      <c r="C156" s="99" t="s">
        <v>242</v>
      </c>
      <c r="D156" s="98"/>
      <c r="E156" s="98"/>
      <c r="F156" s="98"/>
      <c r="H156" s="331">
        <v>143</v>
      </c>
      <c r="I156" s="335" t="s">
        <v>243</v>
      </c>
    </row>
    <row r="157" spans="1:9" x14ac:dyDescent="0.25">
      <c r="A157" s="39"/>
      <c r="B157" s="30">
        <v>144</v>
      </c>
      <c r="C157" s="99" t="s">
        <v>243</v>
      </c>
      <c r="D157" s="98"/>
      <c r="E157" s="98"/>
      <c r="F157" s="98"/>
      <c r="H157" s="331">
        <v>144</v>
      </c>
      <c r="I157" s="335" t="s">
        <v>244</v>
      </c>
    </row>
    <row r="158" spans="1:9" x14ac:dyDescent="0.25">
      <c r="A158" s="39"/>
      <c r="B158" s="30">
        <v>145</v>
      </c>
      <c r="C158" s="99" t="s">
        <v>244</v>
      </c>
      <c r="D158" s="98"/>
      <c r="E158" s="98"/>
      <c r="F158" s="98"/>
      <c r="H158" s="331">
        <v>145</v>
      </c>
      <c r="I158" s="335" t="s">
        <v>245</v>
      </c>
    </row>
    <row r="159" spans="1:9" x14ac:dyDescent="0.25">
      <c r="A159" s="39"/>
      <c r="B159" s="30">
        <v>146</v>
      </c>
      <c r="C159" s="99" t="s">
        <v>245</v>
      </c>
      <c r="D159" s="98"/>
      <c r="E159" s="98"/>
      <c r="F159" s="98"/>
      <c r="H159" s="331">
        <v>146</v>
      </c>
      <c r="I159" s="335" t="s">
        <v>246</v>
      </c>
    </row>
    <row r="160" spans="1:9" x14ac:dyDescent="0.25">
      <c r="A160" s="39"/>
      <c r="B160" s="30">
        <v>147</v>
      </c>
      <c r="C160" s="99" t="s">
        <v>246</v>
      </c>
      <c r="D160" s="98"/>
      <c r="E160" s="98"/>
      <c r="F160" s="98"/>
      <c r="H160" s="331">
        <v>147</v>
      </c>
      <c r="I160" s="335" t="s">
        <v>247</v>
      </c>
    </row>
    <row r="161" spans="1:9" x14ac:dyDescent="0.25">
      <c r="A161" s="39"/>
      <c r="B161" s="30">
        <v>148</v>
      </c>
      <c r="C161" s="99" t="s">
        <v>247</v>
      </c>
      <c r="D161" s="98"/>
      <c r="E161" s="98"/>
      <c r="F161" s="98"/>
      <c r="H161" s="331">
        <v>148</v>
      </c>
      <c r="I161" s="335" t="s">
        <v>248</v>
      </c>
    </row>
    <row r="162" spans="1:9" x14ac:dyDescent="0.25">
      <c r="A162" s="39"/>
      <c r="B162" s="30">
        <v>149</v>
      </c>
      <c r="C162" s="99" t="s">
        <v>248</v>
      </c>
      <c r="D162" s="98"/>
      <c r="E162" s="98"/>
      <c r="F162" s="98"/>
      <c r="H162" s="331">
        <v>149</v>
      </c>
      <c r="I162" s="335" t="s">
        <v>249</v>
      </c>
    </row>
    <row r="163" spans="1:9" x14ac:dyDescent="0.25">
      <c r="A163" s="39"/>
      <c r="B163" s="30">
        <v>150</v>
      </c>
      <c r="C163" s="99" t="s">
        <v>249</v>
      </c>
      <c r="D163" s="98"/>
      <c r="E163" s="98"/>
      <c r="F163" s="98"/>
      <c r="H163" s="331">
        <v>150</v>
      </c>
      <c r="I163" s="335" t="s">
        <v>250</v>
      </c>
    </row>
    <row r="164" spans="1:9" x14ac:dyDescent="0.25">
      <c r="A164" s="39"/>
      <c r="B164" s="30">
        <v>151</v>
      </c>
      <c r="C164" s="99" t="s">
        <v>250</v>
      </c>
      <c r="D164" s="98"/>
      <c r="E164" s="98"/>
      <c r="F164" s="98"/>
      <c r="H164" s="331">
        <v>151</v>
      </c>
      <c r="I164" s="335" t="s">
        <v>251</v>
      </c>
    </row>
    <row r="165" spans="1:9" x14ac:dyDescent="0.25">
      <c r="A165" s="39"/>
      <c r="B165" s="30">
        <v>152</v>
      </c>
      <c r="C165" s="99" t="s">
        <v>251</v>
      </c>
      <c r="D165" s="98"/>
      <c r="E165" s="98"/>
      <c r="F165" s="98"/>
      <c r="H165" s="331">
        <v>152</v>
      </c>
      <c r="I165" s="335" t="s">
        <v>252</v>
      </c>
    </row>
    <row r="166" spans="1:9" x14ac:dyDescent="0.25">
      <c r="A166" s="39"/>
      <c r="B166" s="30">
        <v>153</v>
      </c>
      <c r="C166" s="99" t="s">
        <v>252</v>
      </c>
      <c r="D166" s="98"/>
      <c r="E166" s="98"/>
      <c r="F166" s="98"/>
      <c r="H166" s="331">
        <v>153</v>
      </c>
      <c r="I166" s="335" t="s">
        <v>253</v>
      </c>
    </row>
    <row r="167" spans="1:9" x14ac:dyDescent="0.25">
      <c r="A167" s="39"/>
      <c r="B167" s="30">
        <v>154</v>
      </c>
      <c r="C167" s="99" t="s">
        <v>253</v>
      </c>
      <c r="D167" s="98"/>
      <c r="E167" s="98"/>
      <c r="F167" s="98"/>
      <c r="H167" s="331">
        <v>154</v>
      </c>
      <c r="I167" s="335" t="s">
        <v>254</v>
      </c>
    </row>
    <row r="168" spans="1:9" x14ac:dyDescent="0.25">
      <c r="A168" s="39"/>
      <c r="B168" s="30">
        <v>155</v>
      </c>
      <c r="C168" s="99" t="s">
        <v>254</v>
      </c>
      <c r="D168" s="98"/>
      <c r="E168" s="98"/>
      <c r="F168" s="98"/>
      <c r="H168" s="331">
        <v>155</v>
      </c>
      <c r="I168" s="335" t="s">
        <v>255</v>
      </c>
    </row>
    <row r="169" spans="1:9" x14ac:dyDescent="0.25">
      <c r="A169" s="39"/>
      <c r="B169" s="30">
        <v>156</v>
      </c>
      <c r="C169" s="99" t="s">
        <v>255</v>
      </c>
      <c r="D169" s="98"/>
      <c r="E169" s="98"/>
      <c r="F169" s="98"/>
      <c r="H169" s="331">
        <v>156</v>
      </c>
      <c r="I169" s="335" t="s">
        <v>256</v>
      </c>
    </row>
    <row r="170" spans="1:9" x14ac:dyDescent="0.25">
      <c r="A170" s="39"/>
      <c r="B170" s="30">
        <v>157</v>
      </c>
      <c r="C170" s="99" t="s">
        <v>256</v>
      </c>
      <c r="D170" s="98"/>
      <c r="E170" s="98"/>
      <c r="F170" s="98"/>
      <c r="H170" s="331">
        <v>157</v>
      </c>
      <c r="I170" s="335" t="s">
        <v>257</v>
      </c>
    </row>
    <row r="171" spans="1:9" x14ac:dyDescent="0.25">
      <c r="A171" s="39"/>
      <c r="B171" s="30">
        <v>158</v>
      </c>
      <c r="C171" s="99" t="s">
        <v>257</v>
      </c>
      <c r="D171" s="98"/>
      <c r="E171" s="98"/>
      <c r="F171" s="98"/>
      <c r="H171" s="331">
        <v>158</v>
      </c>
      <c r="I171" s="335" t="s">
        <v>258</v>
      </c>
    </row>
    <row r="172" spans="1:9" x14ac:dyDescent="0.25">
      <c r="A172" s="39"/>
      <c r="B172" s="30">
        <v>159</v>
      </c>
      <c r="C172" s="99" t="s">
        <v>258</v>
      </c>
      <c r="D172" s="98"/>
      <c r="E172" s="98"/>
      <c r="F172" s="98"/>
      <c r="H172" s="331">
        <v>159</v>
      </c>
      <c r="I172" s="335" t="s">
        <v>259</v>
      </c>
    </row>
    <row r="173" spans="1:9" x14ac:dyDescent="0.25">
      <c r="A173" s="39"/>
      <c r="B173" s="30">
        <v>160</v>
      </c>
      <c r="C173" s="99" t="s">
        <v>259</v>
      </c>
      <c r="D173" s="98"/>
      <c r="E173" s="98"/>
      <c r="F173" s="98"/>
      <c r="H173" s="331">
        <v>160</v>
      </c>
      <c r="I173" s="335" t="s">
        <v>260</v>
      </c>
    </row>
    <row r="174" spans="1:9" x14ac:dyDescent="0.25">
      <c r="A174" s="39"/>
      <c r="B174" s="30">
        <v>161</v>
      </c>
      <c r="C174" s="99" t="s">
        <v>260</v>
      </c>
      <c r="D174" s="98"/>
      <c r="E174" s="98"/>
      <c r="F174" s="98"/>
      <c r="H174" s="331">
        <v>161</v>
      </c>
      <c r="I174" s="335" t="s">
        <v>261</v>
      </c>
    </row>
    <row r="175" spans="1:9" x14ac:dyDescent="0.25">
      <c r="A175" s="39"/>
      <c r="B175" s="30">
        <v>162</v>
      </c>
      <c r="C175" s="99" t="s">
        <v>261</v>
      </c>
      <c r="D175" s="98"/>
      <c r="E175" s="98"/>
      <c r="F175" s="98"/>
      <c r="H175" s="331">
        <v>162</v>
      </c>
      <c r="I175" s="335" t="s">
        <v>262</v>
      </c>
    </row>
    <row r="176" spans="1:9" x14ac:dyDescent="0.25">
      <c r="A176" s="39"/>
      <c r="B176" s="30">
        <v>163</v>
      </c>
      <c r="C176" s="99" t="s">
        <v>262</v>
      </c>
      <c r="D176" s="98"/>
      <c r="E176" s="98"/>
      <c r="F176" s="98"/>
      <c r="H176" s="331">
        <v>163</v>
      </c>
      <c r="I176" s="335" t="s">
        <v>263</v>
      </c>
    </row>
    <row r="177" spans="1:9" x14ac:dyDescent="0.25">
      <c r="A177" s="39"/>
      <c r="B177" s="30">
        <v>164</v>
      </c>
      <c r="C177" s="99" t="s">
        <v>263</v>
      </c>
      <c r="D177" s="98"/>
      <c r="E177" s="98"/>
      <c r="F177" s="98"/>
      <c r="H177" s="331">
        <v>164</v>
      </c>
      <c r="I177" s="335" t="s">
        <v>264</v>
      </c>
    </row>
    <row r="178" spans="1:9" x14ac:dyDescent="0.25">
      <c r="A178" s="39"/>
      <c r="B178" s="30">
        <v>165</v>
      </c>
      <c r="C178" s="99" t="s">
        <v>264</v>
      </c>
      <c r="D178" s="98"/>
      <c r="E178" s="98"/>
      <c r="F178" s="98"/>
      <c r="H178" s="331">
        <v>165</v>
      </c>
      <c r="I178" s="335" t="s">
        <v>265</v>
      </c>
    </row>
    <row r="179" spans="1:9" x14ac:dyDescent="0.25">
      <c r="A179" s="39"/>
      <c r="B179" s="30">
        <v>166</v>
      </c>
      <c r="C179" s="99" t="s">
        <v>265</v>
      </c>
      <c r="D179" s="98"/>
      <c r="E179" s="98"/>
      <c r="F179" s="98"/>
      <c r="H179" s="331">
        <v>166</v>
      </c>
      <c r="I179" s="335" t="s">
        <v>266</v>
      </c>
    </row>
    <row r="180" spans="1:9" x14ac:dyDescent="0.25">
      <c r="A180" s="39"/>
      <c r="B180" s="30">
        <v>167</v>
      </c>
      <c r="C180" s="99" t="s">
        <v>266</v>
      </c>
      <c r="D180" s="98"/>
      <c r="E180" s="98"/>
      <c r="F180" s="98"/>
      <c r="H180" s="331">
        <v>167</v>
      </c>
      <c r="I180" s="335" t="s">
        <v>267</v>
      </c>
    </row>
    <row r="181" spans="1:9" x14ac:dyDescent="0.25">
      <c r="A181" s="39"/>
      <c r="B181" s="30">
        <v>168</v>
      </c>
      <c r="C181" s="99" t="s">
        <v>267</v>
      </c>
      <c r="D181" s="98"/>
      <c r="E181" s="98"/>
      <c r="F181" s="98"/>
      <c r="H181" s="331">
        <v>168</v>
      </c>
      <c r="I181" s="335" t="s">
        <v>268</v>
      </c>
    </row>
    <row r="182" spans="1:9" x14ac:dyDescent="0.25">
      <c r="A182" s="39"/>
      <c r="B182" s="30">
        <v>169</v>
      </c>
      <c r="C182" s="99" t="s">
        <v>268</v>
      </c>
      <c r="D182" s="98"/>
      <c r="E182" s="98"/>
      <c r="F182" s="98"/>
      <c r="H182" s="331">
        <v>169</v>
      </c>
      <c r="I182" s="335" t="s">
        <v>269</v>
      </c>
    </row>
    <row r="183" spans="1:9" x14ac:dyDescent="0.25">
      <c r="A183" s="39"/>
      <c r="B183" s="30">
        <v>170</v>
      </c>
      <c r="C183" s="99" t="s">
        <v>269</v>
      </c>
      <c r="D183" s="98"/>
      <c r="E183" s="98"/>
      <c r="F183" s="98"/>
      <c r="H183" s="331">
        <v>170</v>
      </c>
      <c r="I183" s="335" t="s">
        <v>270</v>
      </c>
    </row>
    <row r="184" spans="1:9" x14ac:dyDescent="0.25">
      <c r="A184" s="39"/>
      <c r="B184" s="30">
        <v>171</v>
      </c>
      <c r="C184" s="99" t="s">
        <v>270</v>
      </c>
      <c r="D184" s="98"/>
      <c r="E184" s="98"/>
      <c r="F184" s="98"/>
      <c r="H184" s="331">
        <v>171</v>
      </c>
      <c r="I184" s="335" t="s">
        <v>271</v>
      </c>
    </row>
    <row r="185" spans="1:9" x14ac:dyDescent="0.25">
      <c r="A185" s="39"/>
      <c r="B185" s="30">
        <v>172</v>
      </c>
      <c r="C185" s="99" t="s">
        <v>271</v>
      </c>
      <c r="D185" s="98"/>
      <c r="E185" s="98"/>
      <c r="F185" s="98"/>
      <c r="H185" s="331">
        <v>172</v>
      </c>
      <c r="I185" s="335" t="s">
        <v>272</v>
      </c>
    </row>
    <row r="186" spans="1:9" x14ac:dyDescent="0.25">
      <c r="A186" s="39"/>
      <c r="B186" s="30">
        <v>173</v>
      </c>
      <c r="C186" s="99" t="s">
        <v>272</v>
      </c>
      <c r="D186" s="98"/>
      <c r="E186" s="98"/>
      <c r="F186" s="98"/>
      <c r="H186" s="331">
        <v>173</v>
      </c>
      <c r="I186" s="335" t="s">
        <v>273</v>
      </c>
    </row>
    <row r="187" spans="1:9" x14ac:dyDescent="0.25">
      <c r="A187" s="39"/>
      <c r="B187" s="30">
        <v>174</v>
      </c>
      <c r="C187" s="99" t="s">
        <v>273</v>
      </c>
      <c r="D187" s="98"/>
      <c r="E187" s="98"/>
      <c r="F187" s="98"/>
      <c r="H187" s="331">
        <v>174</v>
      </c>
      <c r="I187" s="335" t="s">
        <v>274</v>
      </c>
    </row>
    <row r="188" spans="1:9" x14ac:dyDescent="0.25">
      <c r="A188" s="39"/>
      <c r="B188" s="30">
        <v>175</v>
      </c>
      <c r="C188" s="99" t="s">
        <v>274</v>
      </c>
      <c r="D188" s="98"/>
      <c r="E188" s="98"/>
      <c r="F188" s="98"/>
      <c r="H188" s="331">
        <v>175</v>
      </c>
      <c r="I188" s="335" t="s">
        <v>275</v>
      </c>
    </row>
    <row r="189" spans="1:9" x14ac:dyDescent="0.25">
      <c r="A189" s="39"/>
      <c r="B189" s="30">
        <v>176</v>
      </c>
      <c r="C189" s="99" t="s">
        <v>275</v>
      </c>
      <c r="D189" s="98"/>
      <c r="E189" s="98"/>
      <c r="F189" s="98"/>
      <c r="H189" s="331">
        <v>176</v>
      </c>
      <c r="I189" s="335" t="s">
        <v>276</v>
      </c>
    </row>
    <row r="190" spans="1:9" x14ac:dyDescent="0.25">
      <c r="A190" s="39"/>
      <c r="B190" s="30">
        <v>177</v>
      </c>
      <c r="C190" s="99" t="s">
        <v>276</v>
      </c>
      <c r="D190" s="98"/>
      <c r="E190" s="98"/>
      <c r="F190" s="98"/>
      <c r="H190" s="331">
        <v>177</v>
      </c>
      <c r="I190" s="335" t="s">
        <v>277</v>
      </c>
    </row>
    <row r="191" spans="1:9" x14ac:dyDescent="0.25">
      <c r="A191" s="39"/>
      <c r="B191" s="30">
        <v>178</v>
      </c>
      <c r="C191" s="99" t="s">
        <v>277</v>
      </c>
      <c r="D191" s="98"/>
      <c r="E191" s="98"/>
      <c r="F191" s="98"/>
      <c r="H191" s="331">
        <v>178</v>
      </c>
      <c r="I191" s="335" t="s">
        <v>278</v>
      </c>
    </row>
    <row r="192" spans="1:9" x14ac:dyDescent="0.25">
      <c r="A192" s="39"/>
      <c r="B192" s="30">
        <v>179</v>
      </c>
      <c r="C192" s="99" t="s">
        <v>278</v>
      </c>
      <c r="D192" s="98"/>
      <c r="E192" s="98"/>
      <c r="F192" s="98"/>
      <c r="H192" s="331">
        <v>179</v>
      </c>
      <c r="I192" s="335" t="s">
        <v>279</v>
      </c>
    </row>
    <row r="193" spans="1:9" x14ac:dyDescent="0.25">
      <c r="A193" s="39"/>
      <c r="B193" s="30">
        <v>180</v>
      </c>
      <c r="C193" s="99" t="s">
        <v>279</v>
      </c>
      <c r="D193" s="98"/>
      <c r="E193" s="98"/>
      <c r="F193" s="98"/>
      <c r="H193" s="331">
        <v>180</v>
      </c>
      <c r="I193" s="335" t="s">
        <v>280</v>
      </c>
    </row>
    <row r="194" spans="1:9" x14ac:dyDescent="0.25">
      <c r="A194" s="39"/>
      <c r="B194" s="30">
        <v>181</v>
      </c>
      <c r="C194" s="99" t="s">
        <v>280</v>
      </c>
      <c r="D194" s="98"/>
      <c r="E194" s="98"/>
      <c r="F194" s="98"/>
      <c r="H194" s="331">
        <v>181</v>
      </c>
      <c r="I194" s="335" t="s">
        <v>281</v>
      </c>
    </row>
    <row r="195" spans="1:9" x14ac:dyDescent="0.25">
      <c r="A195" s="39"/>
      <c r="B195" s="30">
        <v>182</v>
      </c>
      <c r="C195" s="99" t="s">
        <v>281</v>
      </c>
      <c r="D195" s="98"/>
      <c r="E195" s="98"/>
      <c r="F195" s="98"/>
      <c r="H195" s="331">
        <v>182</v>
      </c>
      <c r="I195" s="335" t="s">
        <v>282</v>
      </c>
    </row>
    <row r="196" spans="1:9" x14ac:dyDescent="0.25">
      <c r="A196" s="39"/>
      <c r="B196" s="30">
        <v>183</v>
      </c>
      <c r="C196" s="99" t="s">
        <v>282</v>
      </c>
      <c r="D196" s="98"/>
      <c r="E196" s="98"/>
      <c r="F196" s="98"/>
      <c r="H196" s="331">
        <v>183</v>
      </c>
      <c r="I196" s="335" t="s">
        <v>283</v>
      </c>
    </row>
    <row r="197" spans="1:9" x14ac:dyDescent="0.25">
      <c r="A197" s="39"/>
      <c r="B197" s="30">
        <v>184</v>
      </c>
      <c r="C197" s="99" t="s">
        <v>283</v>
      </c>
      <c r="D197" s="98"/>
      <c r="E197" s="98"/>
      <c r="F197" s="98"/>
      <c r="H197" s="331">
        <v>184</v>
      </c>
      <c r="I197" s="335" t="s">
        <v>284</v>
      </c>
    </row>
    <row r="198" spans="1:9" x14ac:dyDescent="0.25">
      <c r="A198" s="39"/>
      <c r="B198" s="30">
        <v>185</v>
      </c>
      <c r="C198" s="99" t="s">
        <v>284</v>
      </c>
      <c r="D198" s="98"/>
      <c r="E198" s="98"/>
      <c r="F198" s="98"/>
      <c r="H198" s="331">
        <v>185</v>
      </c>
      <c r="I198" s="335" t="s">
        <v>285</v>
      </c>
    </row>
    <row r="199" spans="1:9" x14ac:dyDescent="0.25">
      <c r="A199" s="39"/>
      <c r="B199" s="30">
        <v>186</v>
      </c>
      <c r="C199" s="99" t="s">
        <v>285</v>
      </c>
      <c r="D199" s="98"/>
      <c r="E199" s="98"/>
      <c r="F199" s="98"/>
      <c r="H199" s="331">
        <v>186</v>
      </c>
      <c r="I199" s="335" t="s">
        <v>286</v>
      </c>
    </row>
    <row r="200" spans="1:9" x14ac:dyDescent="0.25">
      <c r="A200" s="39"/>
      <c r="B200" s="30">
        <v>187</v>
      </c>
      <c r="C200" s="99" t="s">
        <v>286</v>
      </c>
      <c r="D200" s="98"/>
      <c r="E200" s="98"/>
      <c r="F200" s="98"/>
      <c r="H200" s="331">
        <v>187</v>
      </c>
      <c r="I200" s="335" t="s">
        <v>287</v>
      </c>
    </row>
    <row r="201" spans="1:9" x14ac:dyDescent="0.25">
      <c r="A201" s="39"/>
      <c r="B201" s="30">
        <v>188</v>
      </c>
      <c r="C201" s="99" t="s">
        <v>287</v>
      </c>
      <c r="D201" s="98"/>
      <c r="E201" s="98"/>
      <c r="F201" s="98"/>
      <c r="H201" s="331">
        <v>188</v>
      </c>
      <c r="I201" s="335" t="s">
        <v>288</v>
      </c>
    </row>
    <row r="202" spans="1:9" x14ac:dyDescent="0.25">
      <c r="A202" s="39"/>
      <c r="B202" s="30">
        <v>189</v>
      </c>
      <c r="C202" s="99" t="s">
        <v>288</v>
      </c>
      <c r="D202" s="98"/>
      <c r="E202" s="98"/>
      <c r="F202" s="98"/>
      <c r="H202" s="331">
        <v>189</v>
      </c>
      <c r="I202" s="335" t="s">
        <v>289</v>
      </c>
    </row>
    <row r="203" spans="1:9" x14ac:dyDescent="0.25">
      <c r="A203" s="39"/>
      <c r="B203" s="30">
        <v>190</v>
      </c>
      <c r="C203" s="99" t="s">
        <v>289</v>
      </c>
      <c r="D203" s="98"/>
      <c r="E203" s="98"/>
      <c r="F203" s="98"/>
      <c r="H203" s="331">
        <v>190</v>
      </c>
      <c r="I203" s="335" t="s">
        <v>290</v>
      </c>
    </row>
    <row r="204" spans="1:9" x14ac:dyDescent="0.25">
      <c r="A204" s="39"/>
      <c r="B204" s="30">
        <v>191</v>
      </c>
      <c r="C204" s="99" t="s">
        <v>290</v>
      </c>
      <c r="D204" s="98"/>
      <c r="E204" s="98"/>
      <c r="F204" s="98"/>
      <c r="H204" s="331">
        <v>191</v>
      </c>
      <c r="I204" s="335" t="s">
        <v>291</v>
      </c>
    </row>
    <row r="205" spans="1:9" x14ac:dyDescent="0.25">
      <c r="A205" s="39"/>
      <c r="B205" s="30">
        <v>192</v>
      </c>
      <c r="C205" s="99" t="s">
        <v>291</v>
      </c>
      <c r="D205" s="98"/>
      <c r="E205" s="98"/>
      <c r="F205" s="98"/>
      <c r="H205" s="331">
        <v>192</v>
      </c>
      <c r="I205" s="335" t="s">
        <v>292</v>
      </c>
    </row>
    <row r="206" spans="1:9" x14ac:dyDescent="0.25">
      <c r="A206" s="39"/>
      <c r="B206" s="30">
        <v>193</v>
      </c>
      <c r="C206" s="99" t="s">
        <v>292</v>
      </c>
      <c r="D206" s="98"/>
      <c r="E206" s="98"/>
      <c r="F206" s="98"/>
      <c r="H206" s="331">
        <v>193</v>
      </c>
      <c r="I206" s="335" t="s">
        <v>293</v>
      </c>
    </row>
    <row r="207" spans="1:9" x14ac:dyDescent="0.25">
      <c r="A207" s="39"/>
      <c r="B207" s="30">
        <v>194</v>
      </c>
      <c r="C207" s="99" t="s">
        <v>293</v>
      </c>
      <c r="D207" s="98"/>
      <c r="E207" s="98"/>
      <c r="F207" s="98"/>
      <c r="H207" s="331">
        <v>194</v>
      </c>
      <c r="I207" s="335" t="s">
        <v>294</v>
      </c>
    </row>
    <row r="208" spans="1:9" x14ac:dyDescent="0.25">
      <c r="A208" s="39"/>
      <c r="B208" s="30">
        <v>195</v>
      </c>
      <c r="C208" s="99" t="s">
        <v>294</v>
      </c>
      <c r="D208" s="98"/>
      <c r="E208" s="98"/>
      <c r="F208" s="98"/>
      <c r="H208" s="331">
        <v>195</v>
      </c>
      <c r="I208" s="335" t="s">
        <v>295</v>
      </c>
    </row>
    <row r="209" spans="1:9" x14ac:dyDescent="0.25">
      <c r="A209" s="39"/>
      <c r="B209" s="30">
        <v>196</v>
      </c>
      <c r="C209" s="99" t="s">
        <v>295</v>
      </c>
      <c r="D209" s="98"/>
      <c r="E209" s="98"/>
      <c r="F209" s="98"/>
      <c r="H209" s="331">
        <v>196</v>
      </c>
      <c r="I209" s="335" t="s">
        <v>296</v>
      </c>
    </row>
    <row r="210" spans="1:9" x14ac:dyDescent="0.25">
      <c r="A210" s="39"/>
      <c r="B210" s="30">
        <v>197</v>
      </c>
      <c r="C210" s="99" t="s">
        <v>296</v>
      </c>
      <c r="D210" s="98"/>
      <c r="E210" s="98"/>
      <c r="F210" s="98"/>
      <c r="H210" s="331">
        <v>197</v>
      </c>
      <c r="I210" s="335" t="s">
        <v>297</v>
      </c>
    </row>
    <row r="211" spans="1:9" x14ac:dyDescent="0.25">
      <c r="A211" s="39"/>
      <c r="B211" s="30">
        <v>198</v>
      </c>
      <c r="C211" s="99" t="s">
        <v>297</v>
      </c>
      <c r="D211" s="98"/>
      <c r="E211" s="98"/>
      <c r="F211" s="98"/>
      <c r="H211" s="331">
        <v>198</v>
      </c>
      <c r="I211" s="335" t="s">
        <v>298</v>
      </c>
    </row>
    <row r="212" spans="1:9" x14ac:dyDescent="0.25">
      <c r="A212" s="39"/>
      <c r="B212" s="30">
        <v>199</v>
      </c>
      <c r="C212" s="99" t="s">
        <v>298</v>
      </c>
      <c r="D212" s="98"/>
      <c r="E212" s="98"/>
      <c r="F212" s="98"/>
      <c r="H212" s="331">
        <v>199</v>
      </c>
      <c r="I212" s="335" t="s">
        <v>299</v>
      </c>
    </row>
    <row r="213" spans="1:9" x14ac:dyDescent="0.25">
      <c r="A213" s="39"/>
      <c r="B213" s="30">
        <v>200</v>
      </c>
      <c r="C213" s="99" t="s">
        <v>299</v>
      </c>
      <c r="D213" s="98"/>
      <c r="E213" s="98"/>
      <c r="F213" s="98"/>
      <c r="H213" s="331">
        <v>200</v>
      </c>
      <c r="I213" s="335" t="s">
        <v>300</v>
      </c>
    </row>
    <row r="214" spans="1:9" x14ac:dyDescent="0.25">
      <c r="A214" s="39"/>
      <c r="B214" s="30">
        <v>201</v>
      </c>
      <c r="C214" s="99" t="s">
        <v>300</v>
      </c>
      <c r="D214" s="98"/>
      <c r="E214" s="98"/>
      <c r="F214" s="98"/>
      <c r="H214" s="331">
        <v>201</v>
      </c>
      <c r="I214" s="335" t="s">
        <v>301</v>
      </c>
    </row>
    <row r="215" spans="1:9" x14ac:dyDescent="0.25">
      <c r="A215" s="39"/>
      <c r="B215" s="30">
        <v>202</v>
      </c>
      <c r="C215" s="99" t="s">
        <v>301</v>
      </c>
      <c r="D215" s="98"/>
      <c r="E215" s="98"/>
      <c r="F215" s="98"/>
      <c r="H215" s="331">
        <v>202</v>
      </c>
      <c r="I215" s="335" t="s">
        <v>302</v>
      </c>
    </row>
    <row r="216" spans="1:9" x14ac:dyDescent="0.25">
      <c r="A216" s="39"/>
      <c r="B216" s="30">
        <v>203</v>
      </c>
      <c r="C216" s="99" t="s">
        <v>302</v>
      </c>
      <c r="D216" s="98"/>
      <c r="E216" s="98"/>
      <c r="F216" s="98"/>
      <c r="H216" s="331">
        <v>203</v>
      </c>
      <c r="I216" s="335" t="s">
        <v>303</v>
      </c>
    </row>
    <row r="217" spans="1:9" x14ac:dyDescent="0.25">
      <c r="A217" s="39"/>
      <c r="B217" s="30">
        <v>204</v>
      </c>
      <c r="C217" s="99" t="s">
        <v>303</v>
      </c>
      <c r="D217" s="98"/>
      <c r="E217" s="98"/>
      <c r="F217" s="98"/>
      <c r="H217" s="331">
        <v>204</v>
      </c>
      <c r="I217" s="335" t="s">
        <v>304</v>
      </c>
    </row>
    <row r="218" spans="1:9" x14ac:dyDescent="0.25">
      <c r="A218" s="39"/>
      <c r="B218" s="30">
        <v>205</v>
      </c>
      <c r="C218" s="99" t="s">
        <v>304</v>
      </c>
      <c r="D218" s="98"/>
      <c r="E218" s="98"/>
      <c r="F218" s="98"/>
      <c r="H218" s="331">
        <v>205</v>
      </c>
      <c r="I218" s="335" t="s">
        <v>305</v>
      </c>
    </row>
    <row r="219" spans="1:9" x14ac:dyDescent="0.25">
      <c r="A219" s="39"/>
      <c r="B219" s="30">
        <v>206</v>
      </c>
      <c r="C219" s="99" t="s">
        <v>305</v>
      </c>
      <c r="D219" s="98"/>
      <c r="E219" s="98"/>
      <c r="F219" s="98"/>
      <c r="H219" s="331">
        <v>206</v>
      </c>
      <c r="I219" s="335" t="s">
        <v>306</v>
      </c>
    </row>
    <row r="220" spans="1:9" x14ac:dyDescent="0.25">
      <c r="A220" s="39"/>
      <c r="B220" s="30">
        <v>207</v>
      </c>
      <c r="C220" s="99" t="s">
        <v>306</v>
      </c>
      <c r="D220" s="98"/>
      <c r="E220" s="98"/>
      <c r="F220" s="98"/>
      <c r="H220" s="331">
        <v>207</v>
      </c>
      <c r="I220" s="335" t="s">
        <v>307</v>
      </c>
    </row>
    <row r="221" spans="1:9" x14ac:dyDescent="0.25">
      <c r="A221" s="39"/>
      <c r="B221" s="30">
        <v>208</v>
      </c>
      <c r="C221" s="99" t="s">
        <v>307</v>
      </c>
      <c r="D221" s="98"/>
      <c r="E221" s="98"/>
      <c r="F221" s="98"/>
      <c r="H221" s="331">
        <v>208</v>
      </c>
      <c r="I221" s="335" t="s">
        <v>308</v>
      </c>
    </row>
    <row r="222" spans="1:9" x14ac:dyDescent="0.25">
      <c r="A222" s="39"/>
      <c r="B222" s="30">
        <v>209</v>
      </c>
      <c r="C222" s="99" t="s">
        <v>308</v>
      </c>
      <c r="D222" s="98"/>
      <c r="E222" s="98"/>
      <c r="F222" s="98"/>
      <c r="H222" s="331">
        <v>209</v>
      </c>
      <c r="I222" s="335" t="s">
        <v>309</v>
      </c>
    </row>
    <row r="223" spans="1:9" x14ac:dyDescent="0.25">
      <c r="A223" s="39"/>
      <c r="B223" s="30">
        <v>210</v>
      </c>
      <c r="C223" s="99" t="s">
        <v>309</v>
      </c>
      <c r="D223" s="98"/>
      <c r="E223" s="98"/>
      <c r="F223" s="98"/>
      <c r="H223" s="331">
        <v>210</v>
      </c>
      <c r="I223" s="335" t="s">
        <v>310</v>
      </c>
    </row>
    <row r="224" spans="1:9" x14ac:dyDescent="0.25">
      <c r="A224" s="39"/>
      <c r="B224" s="30">
        <v>211</v>
      </c>
      <c r="C224" s="99" t="s">
        <v>310</v>
      </c>
      <c r="D224" s="98"/>
      <c r="E224" s="98"/>
      <c r="F224" s="98"/>
      <c r="H224" s="331">
        <v>211</v>
      </c>
      <c r="I224" s="335" t="s">
        <v>311</v>
      </c>
    </row>
    <row r="225" spans="1:9" x14ac:dyDescent="0.25">
      <c r="A225" s="39"/>
      <c r="B225" s="30">
        <v>212</v>
      </c>
      <c r="C225" s="99" t="s">
        <v>311</v>
      </c>
      <c r="D225" s="98"/>
      <c r="E225" s="98"/>
      <c r="F225" s="98"/>
      <c r="H225" s="331">
        <v>212</v>
      </c>
      <c r="I225" s="335" t="s">
        <v>312</v>
      </c>
    </row>
    <row r="226" spans="1:9" x14ac:dyDescent="0.25">
      <c r="A226" s="39"/>
      <c r="B226" s="30">
        <v>213</v>
      </c>
      <c r="C226" s="99" t="s">
        <v>312</v>
      </c>
      <c r="D226" s="98"/>
      <c r="E226" s="98"/>
      <c r="F226" s="98"/>
      <c r="H226" s="331">
        <v>213</v>
      </c>
      <c r="I226" s="335" t="s">
        <v>313</v>
      </c>
    </row>
    <row r="227" spans="1:9" x14ac:dyDescent="0.25">
      <c r="A227" s="39"/>
      <c r="B227" s="30">
        <v>214</v>
      </c>
      <c r="C227" s="99" t="s">
        <v>313</v>
      </c>
      <c r="D227" s="98"/>
      <c r="E227" s="98"/>
      <c r="F227" s="98"/>
      <c r="H227" s="331">
        <v>214</v>
      </c>
      <c r="I227" s="335" t="s">
        <v>314</v>
      </c>
    </row>
    <row r="228" spans="1:9" x14ac:dyDescent="0.25">
      <c r="A228" s="39"/>
      <c r="B228" s="30">
        <v>215</v>
      </c>
      <c r="C228" s="99" t="s">
        <v>314</v>
      </c>
      <c r="D228" s="98"/>
      <c r="E228" s="98"/>
      <c r="F228" s="98"/>
      <c r="H228" s="331">
        <v>215</v>
      </c>
      <c r="I228" s="335" t="s">
        <v>315</v>
      </c>
    </row>
    <row r="229" spans="1:9" x14ac:dyDescent="0.25">
      <c r="A229" s="39"/>
      <c r="B229" s="30">
        <v>216</v>
      </c>
      <c r="C229" s="99" t="s">
        <v>315</v>
      </c>
      <c r="D229" s="98"/>
      <c r="E229" s="98"/>
      <c r="F229" s="98"/>
      <c r="H229" s="331">
        <v>216</v>
      </c>
      <c r="I229" s="335" t="s">
        <v>316</v>
      </c>
    </row>
    <row r="230" spans="1:9" x14ac:dyDescent="0.25">
      <c r="A230" s="39"/>
      <c r="B230" s="30">
        <v>217</v>
      </c>
      <c r="C230" s="99" t="s">
        <v>316</v>
      </c>
      <c r="D230" s="98"/>
      <c r="E230" s="98"/>
      <c r="F230" s="98"/>
      <c r="H230" s="331">
        <v>217</v>
      </c>
      <c r="I230" s="335" t="s">
        <v>317</v>
      </c>
    </row>
    <row r="231" spans="1:9" x14ac:dyDescent="0.25">
      <c r="A231" s="39"/>
      <c r="B231" s="30">
        <v>218</v>
      </c>
      <c r="C231" s="99" t="s">
        <v>317</v>
      </c>
      <c r="D231" s="98"/>
      <c r="E231" s="98"/>
      <c r="F231" s="98"/>
      <c r="H231" s="331">
        <v>218</v>
      </c>
      <c r="I231" s="335" t="s">
        <v>318</v>
      </c>
    </row>
    <row r="232" spans="1:9" x14ac:dyDescent="0.25">
      <c r="A232" s="39"/>
      <c r="B232" s="30">
        <v>219</v>
      </c>
      <c r="C232" s="99" t="s">
        <v>318</v>
      </c>
      <c r="D232" s="98"/>
      <c r="E232" s="98"/>
      <c r="F232" s="98"/>
      <c r="H232" s="331">
        <v>219</v>
      </c>
      <c r="I232" s="335" t="s">
        <v>319</v>
      </c>
    </row>
    <row r="233" spans="1:9" x14ac:dyDescent="0.25">
      <c r="A233" s="39"/>
      <c r="B233" s="30">
        <v>220</v>
      </c>
      <c r="C233" s="99" t="s">
        <v>319</v>
      </c>
      <c r="D233" s="98"/>
      <c r="E233" s="98"/>
      <c r="F233" s="98"/>
      <c r="H233" s="331">
        <v>220</v>
      </c>
      <c r="I233" s="335" t="s">
        <v>320</v>
      </c>
    </row>
    <row r="234" spans="1:9" x14ac:dyDescent="0.25">
      <c r="A234" s="39"/>
      <c r="B234" s="30">
        <v>221</v>
      </c>
      <c r="C234" s="99" t="s">
        <v>320</v>
      </c>
      <c r="D234" s="98"/>
      <c r="E234" s="98"/>
      <c r="F234" s="98"/>
      <c r="H234" s="331">
        <v>221</v>
      </c>
      <c r="I234" s="335" t="s">
        <v>321</v>
      </c>
    </row>
    <row r="235" spans="1:9" x14ac:dyDescent="0.25">
      <c r="A235" s="39"/>
      <c r="B235" s="30">
        <v>222</v>
      </c>
      <c r="C235" s="99" t="s">
        <v>321</v>
      </c>
      <c r="D235" s="98"/>
      <c r="E235" s="98"/>
      <c r="F235" s="98"/>
      <c r="H235" s="331">
        <v>222</v>
      </c>
      <c r="I235" s="335" t="s">
        <v>322</v>
      </c>
    </row>
    <row r="236" spans="1:9" x14ac:dyDescent="0.25">
      <c r="A236" s="39"/>
      <c r="B236" s="30">
        <v>223</v>
      </c>
      <c r="C236" s="99" t="s">
        <v>322</v>
      </c>
      <c r="D236" s="98"/>
      <c r="E236" s="98"/>
      <c r="F236" s="98"/>
      <c r="H236" s="331">
        <v>223</v>
      </c>
      <c r="I236" s="335" t="s">
        <v>323</v>
      </c>
    </row>
    <row r="237" spans="1:9" x14ac:dyDescent="0.25">
      <c r="A237" s="39"/>
      <c r="B237" s="30">
        <v>224</v>
      </c>
      <c r="C237" s="99" t="s">
        <v>323</v>
      </c>
      <c r="D237" s="98"/>
      <c r="E237" s="98"/>
      <c r="F237" s="98"/>
      <c r="H237" s="331">
        <v>224</v>
      </c>
      <c r="I237" s="335" t="s">
        <v>324</v>
      </c>
    </row>
    <row r="238" spans="1:9" x14ac:dyDescent="0.25">
      <c r="A238" s="39"/>
      <c r="B238" s="30">
        <v>225</v>
      </c>
      <c r="C238" s="99" t="s">
        <v>324</v>
      </c>
      <c r="D238" s="98"/>
      <c r="E238" s="98"/>
      <c r="F238" s="98"/>
      <c r="H238" s="331">
        <v>225</v>
      </c>
      <c r="I238" s="335" t="s">
        <v>325</v>
      </c>
    </row>
    <row r="239" spans="1:9" x14ac:dyDescent="0.25">
      <c r="A239" s="39"/>
      <c r="B239" s="30">
        <v>226</v>
      </c>
      <c r="C239" s="99" t="s">
        <v>325</v>
      </c>
      <c r="D239" s="98"/>
      <c r="E239" s="98"/>
      <c r="F239" s="98"/>
      <c r="H239" s="331">
        <v>226</v>
      </c>
      <c r="I239" s="335" t="s">
        <v>326</v>
      </c>
    </row>
    <row r="240" spans="1:9" x14ac:dyDescent="0.25">
      <c r="A240" s="39"/>
      <c r="B240" s="30">
        <v>227</v>
      </c>
      <c r="C240" s="99" t="s">
        <v>326</v>
      </c>
      <c r="D240" s="98"/>
      <c r="E240" s="98"/>
      <c r="F240" s="98"/>
      <c r="H240" s="331">
        <v>227</v>
      </c>
      <c r="I240" s="335" t="s">
        <v>327</v>
      </c>
    </row>
    <row r="241" spans="1:9" x14ac:dyDescent="0.25">
      <c r="A241" s="39"/>
      <c r="B241" s="30">
        <v>228</v>
      </c>
      <c r="C241" s="99" t="s">
        <v>327</v>
      </c>
      <c r="D241" s="98"/>
      <c r="E241" s="98"/>
      <c r="F241" s="98"/>
      <c r="H241" s="331">
        <v>228</v>
      </c>
      <c r="I241" s="335" t="s">
        <v>328</v>
      </c>
    </row>
    <row r="242" spans="1:9" x14ac:dyDescent="0.25">
      <c r="A242" s="39"/>
      <c r="B242" s="30">
        <v>229</v>
      </c>
      <c r="C242" s="99" t="s">
        <v>328</v>
      </c>
      <c r="D242" s="98"/>
      <c r="E242" s="98"/>
      <c r="F242" s="98"/>
      <c r="H242" s="331">
        <v>229</v>
      </c>
      <c r="I242" s="335" t="s">
        <v>329</v>
      </c>
    </row>
    <row r="243" spans="1:9" x14ac:dyDescent="0.25">
      <c r="A243" s="39"/>
      <c r="B243" s="30">
        <v>230</v>
      </c>
      <c r="C243" s="99" t="s">
        <v>329</v>
      </c>
      <c r="D243" s="98"/>
      <c r="E243" s="98"/>
      <c r="F243" s="98"/>
      <c r="H243" s="331">
        <v>230</v>
      </c>
      <c r="I243" s="335" t="s">
        <v>330</v>
      </c>
    </row>
    <row r="244" spans="1:9" x14ac:dyDescent="0.25">
      <c r="A244" s="39"/>
      <c r="B244" s="30">
        <v>231</v>
      </c>
      <c r="C244" s="99" t="s">
        <v>330</v>
      </c>
      <c r="D244" s="98"/>
      <c r="E244" s="98"/>
      <c r="F244" s="98"/>
      <c r="H244" s="331">
        <v>231</v>
      </c>
      <c r="I244" s="335" t="s">
        <v>331</v>
      </c>
    </row>
    <row r="245" spans="1:9" x14ac:dyDescent="0.25">
      <c r="A245" s="39"/>
      <c r="B245" s="30">
        <v>232</v>
      </c>
      <c r="C245" s="99" t="s">
        <v>331</v>
      </c>
      <c r="D245" s="98"/>
      <c r="E245" s="98"/>
      <c r="F245" s="98"/>
      <c r="H245" s="331">
        <v>232</v>
      </c>
      <c r="I245" s="335" t="s">
        <v>332</v>
      </c>
    </row>
    <row r="246" spans="1:9" x14ac:dyDescent="0.25">
      <c r="A246" s="39"/>
      <c r="B246" s="30">
        <v>233</v>
      </c>
      <c r="C246" s="99" t="s">
        <v>332</v>
      </c>
      <c r="D246" s="98"/>
      <c r="E246" s="98"/>
      <c r="F246" s="98"/>
      <c r="H246" s="331">
        <v>233</v>
      </c>
      <c r="I246" s="335" t="s">
        <v>333</v>
      </c>
    </row>
    <row r="247" spans="1:9" x14ac:dyDescent="0.25">
      <c r="A247" s="39"/>
      <c r="B247" s="30">
        <v>234</v>
      </c>
      <c r="C247" s="99" t="s">
        <v>333</v>
      </c>
      <c r="D247" s="98"/>
      <c r="E247" s="98"/>
      <c r="F247" s="98"/>
      <c r="H247" s="331">
        <v>234</v>
      </c>
      <c r="I247" s="335" t="s">
        <v>334</v>
      </c>
    </row>
    <row r="248" spans="1:9" x14ac:dyDescent="0.25">
      <c r="A248" s="39"/>
      <c r="B248" s="30">
        <v>235</v>
      </c>
      <c r="C248" s="99" t="s">
        <v>334</v>
      </c>
      <c r="D248" s="98"/>
      <c r="E248" s="98"/>
      <c r="F248" s="98"/>
      <c r="H248" s="331">
        <v>235</v>
      </c>
      <c r="I248" s="335" t="s">
        <v>335</v>
      </c>
    </row>
    <row r="249" spans="1:9" x14ac:dyDescent="0.25">
      <c r="A249" s="39"/>
      <c r="B249" s="30">
        <v>236</v>
      </c>
      <c r="C249" s="99" t="s">
        <v>335</v>
      </c>
      <c r="D249" s="98"/>
      <c r="E249" s="98"/>
      <c r="F249" s="98"/>
      <c r="H249" s="331">
        <v>236</v>
      </c>
      <c r="I249" s="335" t="s">
        <v>336</v>
      </c>
    </row>
    <row r="250" spans="1:9" x14ac:dyDescent="0.25">
      <c r="A250" s="39"/>
      <c r="B250" s="30">
        <v>237</v>
      </c>
      <c r="C250" s="99" t="s">
        <v>336</v>
      </c>
      <c r="D250" s="98"/>
      <c r="E250" s="98"/>
      <c r="F250" s="98"/>
      <c r="H250" s="331">
        <v>237</v>
      </c>
      <c r="I250" s="335" t="s">
        <v>337</v>
      </c>
    </row>
    <row r="251" spans="1:9" x14ac:dyDescent="0.25">
      <c r="A251" s="39"/>
      <c r="B251" s="30">
        <v>238</v>
      </c>
      <c r="C251" s="99" t="s">
        <v>337</v>
      </c>
      <c r="D251" s="98"/>
      <c r="E251" s="98"/>
      <c r="F251" s="98"/>
      <c r="H251" s="331">
        <v>238</v>
      </c>
      <c r="I251" s="335" t="s">
        <v>338</v>
      </c>
    </row>
    <row r="252" spans="1:9" x14ac:dyDescent="0.25">
      <c r="A252" s="39"/>
      <c r="B252" s="30">
        <v>239</v>
      </c>
      <c r="C252" s="99" t="s">
        <v>338</v>
      </c>
      <c r="D252" s="98"/>
      <c r="E252" s="98"/>
      <c r="F252" s="98"/>
      <c r="H252" s="331">
        <v>239</v>
      </c>
      <c r="I252" s="335" t="s">
        <v>339</v>
      </c>
    </row>
    <row r="253" spans="1:9" x14ac:dyDescent="0.25">
      <c r="A253" s="39"/>
      <c r="B253" s="30">
        <v>240</v>
      </c>
      <c r="C253" s="99" t="s">
        <v>339</v>
      </c>
      <c r="D253" s="98"/>
      <c r="E253" s="98"/>
      <c r="F253" s="98"/>
      <c r="H253" s="331">
        <v>240</v>
      </c>
      <c r="I253" s="335" t="s">
        <v>340</v>
      </c>
    </row>
    <row r="254" spans="1:9" x14ac:dyDescent="0.25">
      <c r="A254" s="39"/>
      <c r="B254" s="30">
        <v>241</v>
      </c>
      <c r="C254" s="99" t="s">
        <v>340</v>
      </c>
      <c r="D254" s="98"/>
      <c r="E254" s="98"/>
      <c r="F254" s="98"/>
      <c r="H254" s="331">
        <v>241</v>
      </c>
      <c r="I254" s="335" t="s">
        <v>341</v>
      </c>
    </row>
    <row r="255" spans="1:9" x14ac:dyDescent="0.25">
      <c r="A255" s="39"/>
      <c r="B255" s="30">
        <v>242</v>
      </c>
      <c r="C255" s="99" t="s">
        <v>341</v>
      </c>
      <c r="D255" s="98"/>
      <c r="E255" s="98"/>
      <c r="F255" s="98"/>
      <c r="H255" s="331">
        <v>242</v>
      </c>
      <c r="I255" s="335" t="s">
        <v>342</v>
      </c>
    </row>
    <row r="256" spans="1:9" x14ac:dyDescent="0.25">
      <c r="A256" s="39"/>
      <c r="B256" s="30">
        <v>243</v>
      </c>
      <c r="C256" s="99" t="s">
        <v>342</v>
      </c>
      <c r="D256" s="98"/>
      <c r="E256" s="98"/>
      <c r="F256" s="98"/>
      <c r="H256" s="331">
        <v>243</v>
      </c>
      <c r="I256" s="335" t="s">
        <v>343</v>
      </c>
    </row>
    <row r="257" spans="1:9" x14ac:dyDescent="0.25">
      <c r="A257" s="39"/>
      <c r="B257" s="30">
        <v>244</v>
      </c>
      <c r="C257" s="99" t="s">
        <v>343</v>
      </c>
      <c r="D257" s="98"/>
      <c r="E257" s="98"/>
      <c r="F257" s="98"/>
      <c r="H257" s="331">
        <v>244</v>
      </c>
      <c r="I257" s="335" t="s">
        <v>344</v>
      </c>
    </row>
    <row r="258" spans="1:9" x14ac:dyDescent="0.25">
      <c r="A258" s="39"/>
      <c r="B258" s="30">
        <v>245</v>
      </c>
      <c r="C258" s="99" t="s">
        <v>344</v>
      </c>
      <c r="D258" s="98"/>
      <c r="E258" s="98"/>
      <c r="F258" s="98"/>
      <c r="H258" s="331">
        <v>245</v>
      </c>
      <c r="I258" s="335" t="s">
        <v>345</v>
      </c>
    </row>
    <row r="259" spans="1:9" x14ac:dyDescent="0.25">
      <c r="A259" s="39"/>
      <c r="B259" s="30">
        <v>246</v>
      </c>
      <c r="C259" s="99" t="s">
        <v>345</v>
      </c>
      <c r="D259" s="98"/>
      <c r="E259" s="98"/>
      <c r="F259" s="98"/>
      <c r="H259" s="331">
        <v>246</v>
      </c>
      <c r="I259" s="335" t="s">
        <v>346</v>
      </c>
    </row>
    <row r="260" spans="1:9" x14ac:dyDescent="0.25">
      <c r="A260" s="39"/>
      <c r="B260" s="30">
        <v>247</v>
      </c>
      <c r="C260" s="99" t="s">
        <v>346</v>
      </c>
      <c r="D260" s="98"/>
      <c r="E260" s="98"/>
      <c r="F260" s="98"/>
      <c r="H260" s="331">
        <v>247</v>
      </c>
      <c r="I260" s="335" t="s">
        <v>347</v>
      </c>
    </row>
    <row r="261" spans="1:9" x14ac:dyDescent="0.25">
      <c r="A261" s="39"/>
      <c r="B261" s="30">
        <v>248</v>
      </c>
      <c r="C261" s="99" t="s">
        <v>347</v>
      </c>
      <c r="D261" s="98"/>
      <c r="E261" s="98"/>
      <c r="F261" s="98"/>
      <c r="H261" s="331">
        <v>248</v>
      </c>
      <c r="I261" s="335" t="s">
        <v>348</v>
      </c>
    </row>
    <row r="262" spans="1:9" x14ac:dyDescent="0.25">
      <c r="A262" s="39"/>
      <c r="B262" s="30">
        <v>249</v>
      </c>
      <c r="C262" s="99" t="s">
        <v>348</v>
      </c>
      <c r="D262" s="98"/>
      <c r="E262" s="98"/>
      <c r="F262" s="98"/>
      <c r="H262" s="331">
        <v>249</v>
      </c>
      <c r="I262" s="335" t="s">
        <v>349</v>
      </c>
    </row>
    <row r="263" spans="1:9" x14ac:dyDescent="0.25">
      <c r="A263" s="39"/>
      <c r="B263" s="30">
        <v>250</v>
      </c>
      <c r="C263" s="99" t="s">
        <v>349</v>
      </c>
      <c r="D263" s="98"/>
      <c r="E263" s="98"/>
      <c r="F263" s="98"/>
    </row>
    <row r="264" spans="1:9" x14ac:dyDescent="0.25">
      <c r="A264" s="39"/>
      <c r="B264" s="30"/>
      <c r="C264" s="31"/>
      <c r="D264" s="98"/>
      <c r="E264" s="98"/>
      <c r="F264" s="98"/>
    </row>
    <row r="265" spans="1:9" ht="15.75" x14ac:dyDescent="0.25">
      <c r="A265" s="39"/>
      <c r="B265" s="5" t="s">
        <v>31</v>
      </c>
      <c r="C265" s="6" t="s">
        <v>628</v>
      </c>
      <c r="D265" s="3"/>
      <c r="E265" s="3"/>
    </row>
    <row r="266" spans="1:9" x14ac:dyDescent="0.25">
      <c r="A266" s="39"/>
      <c r="B266" s="4">
        <v>1</v>
      </c>
      <c r="C266" s="309">
        <v>1</v>
      </c>
      <c r="D266" s="3"/>
      <c r="E266" s="3"/>
    </row>
    <row r="267" spans="1:9" x14ac:dyDescent="0.25">
      <c r="A267" s="39"/>
      <c r="B267" s="4">
        <v>2</v>
      </c>
      <c r="C267" s="309">
        <v>2</v>
      </c>
      <c r="D267" s="3"/>
      <c r="E267" s="3"/>
    </row>
    <row r="268" spans="1:9" x14ac:dyDescent="0.25">
      <c r="A268" s="39"/>
      <c r="B268" s="4">
        <v>3</v>
      </c>
      <c r="C268" s="309">
        <v>3</v>
      </c>
      <c r="D268" s="3"/>
      <c r="E268" s="3"/>
    </row>
    <row r="269" spans="1:9" x14ac:dyDescent="0.25">
      <c r="A269" s="39"/>
      <c r="B269" s="4">
        <v>4</v>
      </c>
      <c r="C269" s="309">
        <v>4</v>
      </c>
      <c r="D269" s="3"/>
      <c r="E269" s="3"/>
    </row>
    <row r="270" spans="1:9" x14ac:dyDescent="0.25">
      <c r="B270" s="4">
        <v>5</v>
      </c>
      <c r="C270" s="310">
        <v>5</v>
      </c>
    </row>
    <row r="271" spans="1:9" x14ac:dyDescent="0.25">
      <c r="B271" s="4">
        <v>6</v>
      </c>
      <c r="C271" s="310">
        <v>6</v>
      </c>
    </row>
    <row r="272" spans="1:9" x14ac:dyDescent="0.25">
      <c r="B272" s="4">
        <v>7</v>
      </c>
      <c r="C272" s="310">
        <v>7</v>
      </c>
    </row>
    <row r="273" spans="2:7" x14ac:dyDescent="0.25">
      <c r="B273" s="4">
        <v>8</v>
      </c>
      <c r="C273" s="310">
        <v>8</v>
      </c>
    </row>
    <row r="274" spans="2:7" x14ac:dyDescent="0.25">
      <c r="B274" s="4">
        <v>9</v>
      </c>
      <c r="C274" s="310">
        <v>9</v>
      </c>
    </row>
    <row r="275" spans="2:7" x14ac:dyDescent="0.25">
      <c r="B275" s="4">
        <v>10</v>
      </c>
      <c r="C275" s="310">
        <v>10</v>
      </c>
    </row>
    <row r="276" spans="2:7" x14ac:dyDescent="0.25">
      <c r="G276" s="267" t="s">
        <v>599</v>
      </c>
    </row>
    <row r="277" spans="2:7" x14ac:dyDescent="0.25">
      <c r="B277" s="331" t="s">
        <v>32</v>
      </c>
      <c r="C277" s="335" t="s">
        <v>661</v>
      </c>
    </row>
    <row r="278" spans="2:7" x14ac:dyDescent="0.25">
      <c r="B278" s="331">
        <v>1</v>
      </c>
      <c r="C278" s="335" t="s">
        <v>662</v>
      </c>
    </row>
    <row r="279" spans="2:7" x14ac:dyDescent="0.25">
      <c r="B279" s="331">
        <v>2</v>
      </c>
      <c r="C279" s="335" t="s">
        <v>663</v>
      </c>
    </row>
    <row r="285" spans="2:7" x14ac:dyDescent="0.25">
      <c r="C285" s="405" t="s">
        <v>749</v>
      </c>
    </row>
    <row r="286" spans="2:7" x14ac:dyDescent="0.25">
      <c r="C286" s="332" t="s">
        <v>695</v>
      </c>
    </row>
    <row r="287" spans="2:7" x14ac:dyDescent="0.25">
      <c r="C287" s="332" t="s">
        <v>696</v>
      </c>
    </row>
    <row r="288" spans="2:7" x14ac:dyDescent="0.25">
      <c r="C288" s="332" t="s">
        <v>697</v>
      </c>
    </row>
    <row r="289" spans="3:3" x14ac:dyDescent="0.25">
      <c r="C289" s="332" t="s">
        <v>698</v>
      </c>
    </row>
    <row r="290" spans="3:3" x14ac:dyDescent="0.25">
      <c r="C290" s="332" t="s">
        <v>699</v>
      </c>
    </row>
    <row r="291" spans="3:3" x14ac:dyDescent="0.25">
      <c r="C291" s="332" t="s">
        <v>700</v>
      </c>
    </row>
    <row r="292" spans="3:3" x14ac:dyDescent="0.25">
      <c r="C292" s="332" t="s">
        <v>701</v>
      </c>
    </row>
    <row r="293" spans="3:3" x14ac:dyDescent="0.25">
      <c r="C293" s="332" t="s">
        <v>702</v>
      </c>
    </row>
    <row r="294" spans="3:3" x14ac:dyDescent="0.25">
      <c r="C294" s="332" t="s">
        <v>703</v>
      </c>
    </row>
    <row r="295" spans="3:3" x14ac:dyDescent="0.25">
      <c r="C295" s="332" t="s">
        <v>704</v>
      </c>
    </row>
    <row r="296" spans="3:3" x14ac:dyDescent="0.25">
      <c r="C296" s="332" t="s">
        <v>705</v>
      </c>
    </row>
    <row r="297" spans="3:3" x14ac:dyDescent="0.25">
      <c r="C297" s="332" t="s">
        <v>706</v>
      </c>
    </row>
    <row r="298" spans="3:3" x14ac:dyDescent="0.25">
      <c r="C298" s="332" t="s">
        <v>707</v>
      </c>
    </row>
    <row r="299" spans="3:3" x14ac:dyDescent="0.25">
      <c r="C299" s="332" t="s">
        <v>708</v>
      </c>
    </row>
    <row r="300" spans="3:3" x14ac:dyDescent="0.25">
      <c r="C300" s="332" t="s">
        <v>709</v>
      </c>
    </row>
    <row r="301" spans="3:3" x14ac:dyDescent="0.25">
      <c r="C301" s="332" t="s">
        <v>710</v>
      </c>
    </row>
    <row r="302" spans="3:3" x14ac:dyDescent="0.25">
      <c r="C302" s="332" t="s">
        <v>711</v>
      </c>
    </row>
    <row r="303" spans="3:3" x14ac:dyDescent="0.25">
      <c r="C303" s="332" t="s">
        <v>712</v>
      </c>
    </row>
    <row r="304" spans="3:3" x14ac:dyDescent="0.25">
      <c r="C304" s="332" t="s">
        <v>713</v>
      </c>
    </row>
    <row r="305" spans="3:3" x14ac:dyDescent="0.25">
      <c r="C305" s="332" t="s">
        <v>714</v>
      </c>
    </row>
    <row r="306" spans="3:3" x14ac:dyDescent="0.25">
      <c r="C306" s="332" t="s">
        <v>715</v>
      </c>
    </row>
    <row r="307" spans="3:3" x14ac:dyDescent="0.25">
      <c r="C307" s="332" t="s">
        <v>716</v>
      </c>
    </row>
    <row r="308" spans="3:3" x14ac:dyDescent="0.25">
      <c r="C308" s="332" t="s">
        <v>717</v>
      </c>
    </row>
    <row r="309" spans="3:3" x14ac:dyDescent="0.25">
      <c r="C309" s="332" t="s">
        <v>718</v>
      </c>
    </row>
    <row r="310" spans="3:3" x14ac:dyDescent="0.25">
      <c r="C310" s="332" t="s">
        <v>719</v>
      </c>
    </row>
    <row r="311" spans="3:3" x14ac:dyDescent="0.25">
      <c r="C311" s="332" t="s">
        <v>720</v>
      </c>
    </row>
    <row r="312" spans="3:3" x14ac:dyDescent="0.25">
      <c r="C312" s="332" t="s">
        <v>721</v>
      </c>
    </row>
    <row r="313" spans="3:3" x14ac:dyDescent="0.25">
      <c r="C313" s="332" t="s">
        <v>722</v>
      </c>
    </row>
    <row r="314" spans="3:3" x14ac:dyDescent="0.25">
      <c r="C314" s="332" t="s">
        <v>723</v>
      </c>
    </row>
    <row r="315" spans="3:3" x14ac:dyDescent="0.25">
      <c r="C315" s="332" t="s">
        <v>724</v>
      </c>
    </row>
    <row r="316" spans="3:3" x14ac:dyDescent="0.25">
      <c r="C316" s="332" t="s">
        <v>725</v>
      </c>
    </row>
    <row r="317" spans="3:3" x14ac:dyDescent="0.25">
      <c r="C317" s="332" t="s">
        <v>726</v>
      </c>
    </row>
    <row r="318" spans="3:3" x14ac:dyDescent="0.25">
      <c r="C318" s="332" t="s">
        <v>727</v>
      </c>
    </row>
    <row r="319" spans="3:3" x14ac:dyDescent="0.25">
      <c r="C319" s="332" t="s">
        <v>728</v>
      </c>
    </row>
    <row r="320" spans="3:3" x14ac:dyDescent="0.25">
      <c r="C320" s="332" t="s">
        <v>729</v>
      </c>
    </row>
    <row r="321" spans="3:3" x14ac:dyDescent="0.25">
      <c r="C321" s="332" t="s">
        <v>730</v>
      </c>
    </row>
    <row r="322" spans="3:3" x14ac:dyDescent="0.25">
      <c r="C322" s="332" t="s">
        <v>731</v>
      </c>
    </row>
    <row r="323" spans="3:3" x14ac:dyDescent="0.25">
      <c r="C323" s="332" t="s">
        <v>732</v>
      </c>
    </row>
    <row r="324" spans="3:3" x14ac:dyDescent="0.25">
      <c r="C324" s="332" t="s">
        <v>733</v>
      </c>
    </row>
    <row r="325" spans="3:3" x14ac:dyDescent="0.25">
      <c r="C325" s="332" t="s">
        <v>734</v>
      </c>
    </row>
    <row r="326" spans="3:3" x14ac:dyDescent="0.25">
      <c r="C326" s="332" t="s">
        <v>735</v>
      </c>
    </row>
    <row r="327" spans="3:3" x14ac:dyDescent="0.25">
      <c r="C327" s="332" t="s">
        <v>746</v>
      </c>
    </row>
    <row r="328" spans="3:3" x14ac:dyDescent="0.25">
      <c r="C328" s="332" t="s">
        <v>736</v>
      </c>
    </row>
    <row r="329" spans="3:3" x14ac:dyDescent="0.25">
      <c r="C329" s="332" t="s">
        <v>747</v>
      </c>
    </row>
    <row r="330" spans="3:3" x14ac:dyDescent="0.25">
      <c r="C330" s="332" t="s">
        <v>737</v>
      </c>
    </row>
    <row r="331" spans="3:3" x14ac:dyDescent="0.25">
      <c r="C331" s="332" t="s">
        <v>738</v>
      </c>
    </row>
    <row r="332" spans="3:3" x14ac:dyDescent="0.25">
      <c r="C332" s="332" t="s">
        <v>739</v>
      </c>
    </row>
    <row r="333" spans="3:3" x14ac:dyDescent="0.25">
      <c r="C333" s="332" t="s">
        <v>740</v>
      </c>
    </row>
    <row r="334" spans="3:3" x14ac:dyDescent="0.25">
      <c r="C334" s="332" t="s">
        <v>741</v>
      </c>
    </row>
    <row r="335" spans="3:3" x14ac:dyDescent="0.25">
      <c r="C335" s="332" t="s">
        <v>742</v>
      </c>
    </row>
    <row r="336" spans="3:3" x14ac:dyDescent="0.25">
      <c r="C336" s="332" t="s">
        <v>743</v>
      </c>
    </row>
    <row r="337" spans="3:3" x14ac:dyDescent="0.25">
      <c r="C337" s="332" t="s">
        <v>744</v>
      </c>
    </row>
    <row r="338" spans="3:3" x14ac:dyDescent="0.25">
      <c r="C338" s="332" t="s">
        <v>745</v>
      </c>
    </row>
    <row r="339" spans="3:3" x14ac:dyDescent="0.25">
      <c r="C339" s="328"/>
    </row>
    <row r="340" spans="3:3" x14ac:dyDescent="0.25">
      <c r="C340" s="328"/>
    </row>
    <row r="341" spans="3:3" x14ac:dyDescent="0.25">
      <c r="C341" s="328"/>
    </row>
    <row r="342" spans="3:3" x14ac:dyDescent="0.25">
      <c r="C342" s="328"/>
    </row>
    <row r="343" spans="3:3" x14ac:dyDescent="0.25">
      <c r="C343" s="328"/>
    </row>
    <row r="344" spans="3:3" x14ac:dyDescent="0.25">
      <c r="C344" s="328"/>
    </row>
    <row r="345" spans="3:3" x14ac:dyDescent="0.25">
      <c r="C345" s="328"/>
    </row>
    <row r="346" spans="3:3" x14ac:dyDescent="0.25">
      <c r="C346" s="328"/>
    </row>
    <row r="347" spans="3:3" x14ac:dyDescent="0.25">
      <c r="C347" s="328"/>
    </row>
    <row r="348" spans="3:3" x14ac:dyDescent="0.25">
      <c r="C348" s="328"/>
    </row>
    <row r="349" spans="3:3" x14ac:dyDescent="0.25">
      <c r="C349" s="328"/>
    </row>
    <row r="350" spans="3:3" x14ac:dyDescent="0.25">
      <c r="C350" s="328"/>
    </row>
    <row r="351" spans="3:3" x14ac:dyDescent="0.25">
      <c r="C351" s="328"/>
    </row>
    <row r="352" spans="3:3" x14ac:dyDescent="0.25">
      <c r="C352" s="328"/>
    </row>
    <row r="353" spans="3:3" x14ac:dyDescent="0.25">
      <c r="C353" s="328"/>
    </row>
    <row r="354" spans="3:3" x14ac:dyDescent="0.25">
      <c r="C354" s="328"/>
    </row>
    <row r="355" spans="3:3" x14ac:dyDescent="0.25">
      <c r="C355" s="328"/>
    </row>
    <row r="356" spans="3:3" x14ac:dyDescent="0.25">
      <c r="C356" s="328"/>
    </row>
  </sheetData>
  <sheetProtection algorithmName="SHA-512" hashValue="WozBLszWZ5lLcKTdIfGFXkRHIiF2w7Y1MTfojawIha/U+ziGu3wMMzsmBiFLrtWshrnoP8CETw8poF49KZrdWA==" saltValue="7LGnZ/QZpx+TYI8ymwqjeQ==" spinCount="100000" sheet="1" objects="1" scenarios="1"/>
  <mergeCells count="1">
    <mergeCell ref="A6:E6"/>
  </mergeCells>
  <pageMargins left="0.7" right="0.7" top="0.75" bottom="0.75" header="0.3" footer="0.3"/>
  <pageSetup paperSize="9" fitToHeight="0" orientation="portrait" r:id="rId1"/>
  <rowBreaks count="5" manualBreakCount="5">
    <brk id="46" max="5" man="1"/>
    <brk id="93" max="5" man="1"/>
    <brk id="140" max="5" man="1"/>
    <brk id="187" max="5" man="1"/>
    <brk id="234"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1"/>
  <sheetViews>
    <sheetView showGridLines="0" view="pageBreakPreview" zoomScaleNormal="100" zoomScaleSheetLayoutView="100" workbookViewId="0"/>
  </sheetViews>
  <sheetFormatPr defaultColWidth="9.140625" defaultRowHeight="15.75" x14ac:dyDescent="0.25"/>
  <cols>
    <col min="1" max="1" width="4.42578125" style="14" customWidth="1"/>
    <col min="2" max="2" width="24.5703125" style="14" customWidth="1"/>
    <col min="3" max="3" width="32.42578125" style="14" customWidth="1"/>
    <col min="4" max="4" width="56.28515625" style="14" customWidth="1"/>
    <col min="5" max="5" width="4.7109375" style="14" customWidth="1"/>
    <col min="6" max="16384" width="9.140625" style="14"/>
  </cols>
  <sheetData>
    <row r="1" spans="1:5" ht="18.75" x14ac:dyDescent="0.25">
      <c r="B1" s="116" t="str">
        <f>Instructions!A1</f>
        <v>Form RBSF-ASP</v>
      </c>
      <c r="C1" s="10"/>
      <c r="D1" s="10"/>
      <c r="E1" s="11"/>
    </row>
    <row r="2" spans="1:5" x14ac:dyDescent="0.25">
      <c r="A2" s="11"/>
      <c r="B2" s="11"/>
      <c r="C2" s="11"/>
      <c r="D2" s="11"/>
      <c r="E2" s="11"/>
    </row>
    <row r="3" spans="1:5" ht="18.75" x14ac:dyDescent="0.3">
      <c r="A3" s="11"/>
      <c r="B3" s="272" t="s">
        <v>567</v>
      </c>
      <c r="C3" s="11"/>
      <c r="D3" s="11"/>
      <c r="E3" s="11"/>
    </row>
    <row r="4" spans="1:5" ht="18.75" x14ac:dyDescent="0.3">
      <c r="A4" s="11"/>
      <c r="B4" s="272"/>
      <c r="C4" s="11"/>
      <c r="D4" s="11"/>
      <c r="E4" s="11"/>
    </row>
    <row r="5" spans="1:5" x14ac:dyDescent="0.25">
      <c r="A5" s="12"/>
      <c r="B5" s="13"/>
      <c r="D5" s="11"/>
      <c r="E5" s="11"/>
    </row>
    <row r="6" spans="1:5" ht="18.75" customHeight="1" x14ac:dyDescent="0.25">
      <c r="A6" s="423" t="s">
        <v>380</v>
      </c>
      <c r="B6" s="423"/>
      <c r="C6" s="423"/>
      <c r="D6" s="423"/>
      <c r="E6" s="11"/>
    </row>
    <row r="7" spans="1:5" x14ac:dyDescent="0.25">
      <c r="A7" s="11"/>
      <c r="B7" s="11"/>
      <c r="C7" s="11"/>
      <c r="D7" s="11"/>
      <c r="E7" s="11"/>
    </row>
    <row r="8" spans="1:5" x14ac:dyDescent="0.25">
      <c r="A8" s="122" t="s">
        <v>83</v>
      </c>
      <c r="B8" s="419" t="s">
        <v>387</v>
      </c>
      <c r="C8" s="419"/>
      <c r="D8" s="419"/>
      <c r="E8" s="11"/>
    </row>
    <row r="9" spans="1:5" x14ac:dyDescent="0.25">
      <c r="A9" s="123">
        <v>1</v>
      </c>
      <c r="B9" s="417" t="s">
        <v>3</v>
      </c>
      <c r="C9" s="418"/>
      <c r="D9" s="165">
        <v>45385</v>
      </c>
      <c r="E9" s="11"/>
    </row>
    <row r="10" spans="1:5" x14ac:dyDescent="0.25">
      <c r="A10" s="123">
        <v>2</v>
      </c>
      <c r="B10" s="417" t="s">
        <v>4</v>
      </c>
      <c r="C10" s="418"/>
      <c r="D10" s="166">
        <v>7</v>
      </c>
      <c r="E10" s="11"/>
    </row>
    <row r="11" spans="1:5" x14ac:dyDescent="0.25">
      <c r="A11" s="123">
        <v>3</v>
      </c>
      <c r="B11" s="417" t="s">
        <v>442</v>
      </c>
      <c r="C11" s="418"/>
      <c r="D11" s="168"/>
      <c r="E11" s="11"/>
    </row>
    <row r="12" spans="1:5" x14ac:dyDescent="0.25">
      <c r="A12" s="123">
        <v>4</v>
      </c>
      <c r="B12" s="417" t="s">
        <v>5</v>
      </c>
      <c r="C12" s="418"/>
      <c r="D12" s="166" t="s">
        <v>6</v>
      </c>
      <c r="E12" s="11"/>
    </row>
    <row r="13" spans="1:5" x14ac:dyDescent="0.25">
      <c r="A13" s="124"/>
      <c r="B13" s="125"/>
      <c r="C13" s="374"/>
      <c r="D13" s="374"/>
      <c r="E13" s="11"/>
    </row>
    <row r="14" spans="1:5" x14ac:dyDescent="0.25">
      <c r="A14" s="122" t="s">
        <v>89</v>
      </c>
      <c r="B14" s="419" t="s">
        <v>90</v>
      </c>
      <c r="C14" s="419"/>
      <c r="D14" s="419"/>
      <c r="E14" s="11"/>
    </row>
    <row r="15" spans="1:5" x14ac:dyDescent="0.25">
      <c r="A15" s="126">
        <v>1</v>
      </c>
      <c r="B15" s="420" t="s">
        <v>443</v>
      </c>
      <c r="C15" s="418"/>
      <c r="D15" s="127"/>
      <c r="E15" s="11"/>
    </row>
    <row r="16" spans="1:5" x14ac:dyDescent="0.25">
      <c r="A16" s="126">
        <v>2</v>
      </c>
      <c r="B16" s="421" t="s">
        <v>444</v>
      </c>
      <c r="C16" s="422"/>
      <c r="D16" s="165">
        <v>45291</v>
      </c>
      <c r="E16" s="11"/>
    </row>
    <row r="17" spans="1:5" x14ac:dyDescent="0.25">
      <c r="A17" s="126">
        <v>3</v>
      </c>
      <c r="B17" s="420" t="s">
        <v>445</v>
      </c>
      <c r="C17" s="418"/>
      <c r="D17" s="165">
        <v>44926</v>
      </c>
      <c r="E17" s="11"/>
    </row>
    <row r="18" spans="1:5" x14ac:dyDescent="0.25">
      <c r="A18" s="126">
        <v>4</v>
      </c>
      <c r="B18" s="417" t="s">
        <v>656</v>
      </c>
      <c r="C18" s="418"/>
      <c r="D18" s="127"/>
      <c r="E18" s="11"/>
    </row>
    <row r="19" spans="1:5" x14ac:dyDescent="0.25">
      <c r="A19" s="124"/>
      <c r="B19" s="125"/>
      <c r="C19" s="125"/>
      <c r="D19" s="125"/>
      <c r="E19" s="11"/>
    </row>
    <row r="20" spans="1:5" x14ac:dyDescent="0.25">
      <c r="A20" s="122" t="s">
        <v>91</v>
      </c>
      <c r="B20" s="419" t="s">
        <v>92</v>
      </c>
      <c r="C20" s="419"/>
      <c r="D20" s="419"/>
      <c r="E20" s="11"/>
    </row>
    <row r="21" spans="1:5" x14ac:dyDescent="0.25">
      <c r="A21" s="126">
        <v>1</v>
      </c>
      <c r="B21" s="417" t="s">
        <v>460</v>
      </c>
      <c r="C21" s="418"/>
      <c r="D21" s="168"/>
      <c r="E21" s="11"/>
    </row>
    <row r="22" spans="1:5" x14ac:dyDescent="0.25">
      <c r="A22" s="126">
        <v>2</v>
      </c>
      <c r="B22" s="417" t="s">
        <v>658</v>
      </c>
      <c r="C22" s="418"/>
      <c r="D22" s="168"/>
      <c r="E22" s="11"/>
    </row>
    <row r="23" spans="1:5" x14ac:dyDescent="0.25">
      <c r="A23" s="126">
        <v>3</v>
      </c>
      <c r="B23" s="417" t="s">
        <v>7</v>
      </c>
      <c r="C23" s="418"/>
      <c r="D23" s="168"/>
      <c r="E23" s="11"/>
    </row>
    <row r="24" spans="1:5" x14ac:dyDescent="0.25">
      <c r="A24" s="126">
        <v>4</v>
      </c>
      <c r="B24" s="417" t="s">
        <v>657</v>
      </c>
      <c r="C24" s="418"/>
      <c r="D24" s="169"/>
      <c r="E24" s="11"/>
    </row>
    <row r="25" spans="1:5" x14ac:dyDescent="0.25">
      <c r="A25" s="126">
        <v>5</v>
      </c>
      <c r="B25" s="417" t="s">
        <v>8</v>
      </c>
      <c r="C25" s="418"/>
      <c r="D25" s="169"/>
      <c r="E25" s="11"/>
    </row>
    <row r="26" spans="1:5" x14ac:dyDescent="0.25">
      <c r="A26" s="124"/>
      <c r="B26" s="125"/>
      <c r="C26" s="125"/>
      <c r="D26" s="125"/>
      <c r="E26" s="11"/>
    </row>
    <row r="27" spans="1:5" x14ac:dyDescent="0.25">
      <c r="A27" s="11"/>
      <c r="B27" s="11"/>
      <c r="D27" s="11"/>
      <c r="E27" s="11"/>
    </row>
    <row r="28" spans="1:5" ht="16.5" thickBot="1" x14ac:dyDescent="0.3">
      <c r="A28" s="11"/>
      <c r="B28" s="15"/>
      <c r="C28" s="15" t="s">
        <v>88</v>
      </c>
      <c r="D28" s="11"/>
      <c r="E28" s="11"/>
    </row>
    <row r="29" spans="1:5" ht="16.5" thickBot="1" x14ac:dyDescent="0.3">
      <c r="A29" s="11"/>
      <c r="C29" s="16" t="str">
        <f>IF(OR(ISBLANK(D9),ISBLANK(D10),ISBLANK(D11),ISBLANK(D12),ISBLANK(D15),ISBLANK(D16),ISBLANK(D17),ISBLANK(D18),ISBLANK(D21),ISBLANK(D22),ISBLANK(D23),ISBLANK(D24),ISBLANK(D25)),"FALSE","TRUE")</f>
        <v>FALSE</v>
      </c>
      <c r="E29" s="11"/>
    </row>
    <row r="30" spans="1:5" x14ac:dyDescent="0.25">
      <c r="A30" s="11"/>
      <c r="B30" s="11"/>
      <c r="C30" s="11"/>
      <c r="D30" s="11"/>
      <c r="E30" s="11"/>
    </row>
    <row r="31" spans="1:5" x14ac:dyDescent="0.25">
      <c r="A31" s="11"/>
      <c r="B31" s="11"/>
      <c r="C31" s="11"/>
      <c r="D31" s="11"/>
      <c r="E31" s="11"/>
    </row>
  </sheetData>
  <sheetProtection algorithmName="SHA-512" hashValue="BwsiSiNZoadP6QJSQifw1P2+rbvY7iXQlPQ2TqIshhomhXmCeuuHMXWk6pDPHOiq7MF+IND7ZHvpsepbVjq0mA==" saltValue="Gy/WixzH/RyFuqcCi0q5zw==" spinCount="100000" sheet="1" objects="1" scenarios="1"/>
  <mergeCells count="17">
    <mergeCell ref="A6:D6"/>
    <mergeCell ref="B20:D20"/>
    <mergeCell ref="B21:C21"/>
    <mergeCell ref="B22:C22"/>
    <mergeCell ref="B23:C23"/>
    <mergeCell ref="B8:D8"/>
    <mergeCell ref="B9:C9"/>
    <mergeCell ref="B10:C10"/>
    <mergeCell ref="B11:C11"/>
    <mergeCell ref="B24:C24"/>
    <mergeCell ref="B25:C25"/>
    <mergeCell ref="B12:C12"/>
    <mergeCell ref="B14:D14"/>
    <mergeCell ref="B15:C15"/>
    <mergeCell ref="B16:C16"/>
    <mergeCell ref="B17:C17"/>
    <mergeCell ref="B18:C18"/>
  </mergeCells>
  <conditionalFormatting sqref="C29">
    <cfRule type="cellIs" dxfId="99" priority="1" operator="equal">
      <formula>"TRUE"</formula>
    </cfRule>
    <cfRule type="cellIs" dxfId="98" priority="2" operator="equal">
      <formula>"FALSE"</formula>
    </cfRule>
  </conditionalFormatting>
  <dataValidations count="3">
    <dataValidation type="whole" operator="notBetween" allowBlank="1" showInputMessage="1" showErrorMessage="1" sqref="D24:D25" xr:uid="{00000000-0002-0000-0100-000000000000}">
      <formula1>0</formula1>
      <formula2>0</formula2>
    </dataValidation>
    <dataValidation type="date" operator="greaterThanOrEqual" allowBlank="1" showInputMessage="1" showErrorMessage="1" sqref="D16:D17" xr:uid="{00000000-0002-0000-0100-000001000000}">
      <formula1>44926</formula1>
    </dataValidation>
    <dataValidation type="date" operator="greaterThanOrEqual" allowBlank="1" showInputMessage="1" showErrorMessage="1" sqref="D18" xr:uid="{00000000-0002-0000-0100-000002000000}">
      <formula1>45366</formula1>
    </dataValidation>
  </dataValidations>
  <pageMargins left="0.7" right="0.7" top="0.75"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0"/>
  <sheetViews>
    <sheetView showGridLines="0" view="pageBreakPreview" zoomScaleNormal="100" zoomScaleSheetLayoutView="100" workbookViewId="0"/>
  </sheetViews>
  <sheetFormatPr defaultRowHeight="15.75" x14ac:dyDescent="0.25"/>
  <cols>
    <col min="1" max="1" width="4.7109375" style="133" customWidth="1"/>
    <col min="2" max="2" width="6.7109375" style="133" bestFit="1" customWidth="1"/>
    <col min="3" max="3" width="58.28515625" style="55" customWidth="1"/>
    <col min="4" max="4" width="33.7109375" style="133" customWidth="1"/>
    <col min="5" max="5" width="4.7109375" style="133" customWidth="1"/>
    <col min="6" max="6" width="9.140625" style="133" customWidth="1"/>
    <col min="7" max="16384" width="9.140625" style="133"/>
  </cols>
  <sheetData>
    <row r="1" spans="1:6" ht="18.75" customHeight="1" x14ac:dyDescent="0.25">
      <c r="B1" s="116" t="str">
        <f>Instructions!A1</f>
        <v>Form RBSF-ASP</v>
      </c>
      <c r="C1" s="366"/>
      <c r="D1" s="134"/>
    </row>
    <row r="2" spans="1:6" x14ac:dyDescent="0.25">
      <c r="A2" s="134"/>
      <c r="B2" s="134"/>
      <c r="C2" s="366"/>
      <c r="D2" s="134"/>
    </row>
    <row r="3" spans="1:6" s="130" customFormat="1" ht="18.75" customHeight="1" x14ac:dyDescent="0.25">
      <c r="A3" s="134"/>
      <c r="B3" s="366">
        <f>'Section A'!D21</f>
        <v>0</v>
      </c>
      <c r="C3" s="134"/>
      <c r="D3" s="134"/>
      <c r="E3" s="133"/>
      <c r="F3" s="133"/>
    </row>
    <row r="4" spans="1:6" s="130" customFormat="1" ht="18.75" customHeight="1" x14ac:dyDescent="0.25">
      <c r="A4" s="134"/>
      <c r="B4" s="134"/>
      <c r="C4" s="134"/>
      <c r="D4" s="134"/>
      <c r="E4" s="133"/>
      <c r="F4" s="133"/>
    </row>
    <row r="5" spans="1:6" s="130" customFormat="1" ht="18.75" customHeight="1" x14ac:dyDescent="0.25">
      <c r="A5" s="134"/>
      <c r="B5" s="134"/>
      <c r="C5" s="134"/>
      <c r="D5" s="134"/>
      <c r="E5" s="133"/>
      <c r="F5" s="133"/>
    </row>
    <row r="6" spans="1:6" s="130" customFormat="1" ht="18.75" customHeight="1" x14ac:dyDescent="0.25">
      <c r="A6" s="423" t="s">
        <v>353</v>
      </c>
      <c r="B6" s="423"/>
      <c r="C6" s="423"/>
      <c r="D6" s="423"/>
      <c r="E6" s="135"/>
      <c r="F6" s="133"/>
    </row>
    <row r="7" spans="1:6" s="43" customFormat="1" x14ac:dyDescent="0.25">
      <c r="A7" s="40"/>
      <c r="B7" s="41"/>
      <c r="C7" s="41"/>
      <c r="D7" s="41"/>
      <c r="E7" s="42"/>
    </row>
    <row r="8" spans="1:6" s="43" customFormat="1" x14ac:dyDescent="0.25">
      <c r="A8" s="40"/>
      <c r="B8" s="445">
        <v>1</v>
      </c>
      <c r="C8" s="447" t="s">
        <v>389</v>
      </c>
      <c r="D8" s="442"/>
      <c r="E8" s="355"/>
    </row>
    <row r="9" spans="1:6" s="43" customFormat="1" x14ac:dyDescent="0.25">
      <c r="A9" s="40"/>
      <c r="B9" s="446"/>
      <c r="C9" s="439"/>
      <c r="D9" s="427"/>
      <c r="E9" s="355"/>
    </row>
    <row r="10" spans="1:6" s="43" customFormat="1" x14ac:dyDescent="0.25">
      <c r="A10" s="40"/>
      <c r="B10" s="108"/>
      <c r="C10" s="56"/>
      <c r="D10" s="109"/>
      <c r="E10" s="44"/>
    </row>
    <row r="11" spans="1:6" s="43" customFormat="1" ht="45" customHeight="1" x14ac:dyDescent="0.25">
      <c r="A11" s="40"/>
      <c r="B11" s="106"/>
      <c r="C11" s="424" t="s">
        <v>648</v>
      </c>
      <c r="D11" s="425"/>
      <c r="E11" s="365"/>
    </row>
    <row r="12" spans="1:6" s="43" customFormat="1" ht="8.1" customHeight="1" x14ac:dyDescent="0.25">
      <c r="A12" s="40"/>
      <c r="B12" s="111"/>
      <c r="C12" s="117"/>
      <c r="D12" s="115"/>
      <c r="E12" s="365"/>
    </row>
    <row r="13" spans="1:6" s="43" customFormat="1" x14ac:dyDescent="0.25">
      <c r="A13" s="40"/>
      <c r="B13" s="110"/>
      <c r="C13" s="46"/>
      <c r="D13" s="45"/>
      <c r="E13" s="46"/>
    </row>
    <row r="14" spans="1:6" s="43" customFormat="1" x14ac:dyDescent="0.25">
      <c r="A14" s="40"/>
      <c r="B14" s="428">
        <v>2</v>
      </c>
      <c r="C14" s="430" t="s">
        <v>424</v>
      </c>
      <c r="D14" s="431"/>
      <c r="E14" s="355"/>
    </row>
    <row r="15" spans="1:6" s="43" customFormat="1" x14ac:dyDescent="0.25">
      <c r="A15" s="40"/>
      <c r="B15" s="429"/>
      <c r="C15" s="432"/>
      <c r="D15" s="433"/>
      <c r="E15" s="355"/>
    </row>
    <row r="16" spans="1:6" s="43" customFormat="1" x14ac:dyDescent="0.25">
      <c r="A16" s="40"/>
      <c r="B16" s="112"/>
      <c r="C16" s="105"/>
      <c r="D16" s="107"/>
      <c r="E16" s="9"/>
    </row>
    <row r="17" spans="1:5" s="43" customFormat="1" x14ac:dyDescent="0.25">
      <c r="A17" s="40"/>
      <c r="B17" s="354" t="s">
        <v>9</v>
      </c>
      <c r="C17" s="105" t="s">
        <v>418</v>
      </c>
      <c r="D17" s="113"/>
      <c r="E17" s="365"/>
    </row>
    <row r="18" spans="1:5" s="43" customFormat="1" x14ac:dyDescent="0.25">
      <c r="A18" s="40"/>
      <c r="B18" s="354"/>
      <c r="C18" s="56"/>
      <c r="D18" s="109"/>
      <c r="E18" s="365"/>
    </row>
    <row r="19" spans="1:5" s="43" customFormat="1" ht="51" customHeight="1" x14ac:dyDescent="0.25">
      <c r="A19" s="40"/>
      <c r="B19" s="106"/>
      <c r="C19" s="424" t="s">
        <v>647</v>
      </c>
      <c r="D19" s="425"/>
      <c r="E19" s="365"/>
    </row>
    <row r="20" spans="1:5" s="43" customFormat="1" x14ac:dyDescent="0.25">
      <c r="A20" s="40"/>
      <c r="B20" s="363"/>
      <c r="C20" s="105"/>
      <c r="D20" s="107"/>
      <c r="E20" s="9"/>
    </row>
    <row r="21" spans="1:5" s="43" customFormat="1" x14ac:dyDescent="0.25">
      <c r="A21" s="40"/>
      <c r="B21" s="354" t="s">
        <v>10</v>
      </c>
      <c r="C21" s="105" t="s">
        <v>425</v>
      </c>
      <c r="D21" s="113"/>
      <c r="E21" s="365"/>
    </row>
    <row r="22" spans="1:5" s="43" customFormat="1" x14ac:dyDescent="0.25">
      <c r="A22" s="40"/>
      <c r="B22" s="354"/>
      <c r="C22" s="56"/>
      <c r="D22" s="109"/>
      <c r="E22" s="365"/>
    </row>
    <row r="23" spans="1:5" s="43" customFormat="1" ht="42.95" customHeight="1" x14ac:dyDescent="0.25">
      <c r="A23" s="40"/>
      <c r="B23" s="106"/>
      <c r="C23" s="424" t="s">
        <v>390</v>
      </c>
      <c r="D23" s="425"/>
      <c r="E23" s="365"/>
    </row>
    <row r="24" spans="1:5" s="43" customFormat="1" x14ac:dyDescent="0.25">
      <c r="A24" s="40"/>
      <c r="B24" s="363"/>
      <c r="C24" s="105"/>
      <c r="D24" s="107"/>
      <c r="E24" s="9"/>
    </row>
    <row r="25" spans="1:5" s="43" customFormat="1" x14ac:dyDescent="0.25">
      <c r="A25" s="40"/>
      <c r="B25" s="354" t="s">
        <v>11</v>
      </c>
      <c r="C25" s="9" t="s">
        <v>426</v>
      </c>
      <c r="D25" s="113"/>
      <c r="E25" s="365"/>
    </row>
    <row r="26" spans="1:5" s="43" customFormat="1" x14ac:dyDescent="0.25">
      <c r="A26" s="40"/>
      <c r="B26" s="354"/>
      <c r="C26" s="56"/>
      <c r="D26" s="113"/>
      <c r="E26" s="365"/>
    </row>
    <row r="27" spans="1:5" s="43" customFormat="1" ht="51" customHeight="1" x14ac:dyDescent="0.25">
      <c r="A27" s="40"/>
      <c r="B27" s="106"/>
      <c r="C27" s="424" t="s">
        <v>649</v>
      </c>
      <c r="D27" s="425"/>
      <c r="E27" s="365"/>
    </row>
    <row r="28" spans="1:5" s="43" customFormat="1" ht="8.1" customHeight="1" x14ac:dyDescent="0.25">
      <c r="A28" s="40"/>
      <c r="B28" s="111"/>
      <c r="C28" s="117"/>
      <c r="D28" s="115"/>
      <c r="E28" s="365"/>
    </row>
    <row r="29" spans="1:5" s="43" customFormat="1" x14ac:dyDescent="0.25">
      <c r="A29" s="40"/>
      <c r="B29" s="41"/>
      <c r="C29" s="42"/>
      <c r="D29" s="41"/>
      <c r="E29" s="42"/>
    </row>
    <row r="30" spans="1:5" s="43" customFormat="1" x14ac:dyDescent="0.25">
      <c r="A30" s="40"/>
      <c r="B30" s="428">
        <v>3</v>
      </c>
      <c r="C30" s="441" t="s">
        <v>427</v>
      </c>
      <c r="D30" s="442"/>
      <c r="E30" s="355"/>
    </row>
    <row r="31" spans="1:5" s="43" customFormat="1" x14ac:dyDescent="0.25">
      <c r="A31" s="40"/>
      <c r="B31" s="429"/>
      <c r="C31" s="443"/>
      <c r="D31" s="444"/>
      <c r="E31" s="355"/>
    </row>
    <row r="32" spans="1:5" s="43" customFormat="1" x14ac:dyDescent="0.25">
      <c r="A32" s="40"/>
      <c r="B32" s="112"/>
      <c r="C32" s="105"/>
      <c r="D32" s="107"/>
      <c r="E32" s="9"/>
    </row>
    <row r="33" spans="1:5" s="43" customFormat="1" x14ac:dyDescent="0.25">
      <c r="A33" s="40"/>
      <c r="B33" s="354" t="s">
        <v>12</v>
      </c>
      <c r="C33" s="426" t="s">
        <v>428</v>
      </c>
      <c r="D33" s="427"/>
      <c r="E33" s="355"/>
    </row>
    <row r="34" spans="1:5" s="43" customFormat="1" x14ac:dyDescent="0.25">
      <c r="A34" s="40"/>
      <c r="B34" s="108"/>
      <c r="C34" s="56"/>
      <c r="D34" s="109"/>
      <c r="E34" s="44"/>
    </row>
    <row r="35" spans="1:5" s="43" customFormat="1" ht="80.099999999999994" customHeight="1" x14ac:dyDescent="0.25">
      <c r="A35" s="40"/>
      <c r="B35" s="106"/>
      <c r="C35" s="434" t="s">
        <v>650</v>
      </c>
      <c r="D35" s="435"/>
      <c r="E35" s="50"/>
    </row>
    <row r="36" spans="1:5" s="43" customFormat="1" x14ac:dyDescent="0.25">
      <c r="A36" s="40"/>
      <c r="B36" s="363"/>
      <c r="C36" s="105"/>
      <c r="D36" s="107"/>
      <c r="E36" s="9"/>
    </row>
    <row r="37" spans="1:5" s="43" customFormat="1" x14ac:dyDescent="0.25">
      <c r="A37" s="40"/>
      <c r="B37" s="354" t="s">
        <v>13</v>
      </c>
      <c r="C37" s="426" t="s">
        <v>454</v>
      </c>
      <c r="D37" s="427"/>
      <c r="E37" s="9"/>
    </row>
    <row r="38" spans="1:5" s="43" customFormat="1" x14ac:dyDescent="0.25">
      <c r="A38" s="40"/>
      <c r="B38" s="108"/>
      <c r="C38" s="56"/>
      <c r="D38" s="109"/>
      <c r="E38" s="9"/>
    </row>
    <row r="39" spans="1:5" s="43" customFormat="1" ht="51.75" customHeight="1" x14ac:dyDescent="0.25">
      <c r="A39" s="40"/>
      <c r="B39" s="106"/>
      <c r="C39" s="436" t="s">
        <v>651</v>
      </c>
      <c r="D39" s="435"/>
      <c r="E39" s="9"/>
    </row>
    <row r="40" spans="1:5" s="43" customFormat="1" x14ac:dyDescent="0.25">
      <c r="A40" s="40"/>
      <c r="B40" s="363"/>
      <c r="C40" s="105"/>
      <c r="D40" s="107"/>
      <c r="E40" s="9"/>
    </row>
    <row r="41" spans="1:5" s="43" customFormat="1" x14ac:dyDescent="0.25">
      <c r="A41" s="40"/>
      <c r="B41" s="354" t="s">
        <v>373</v>
      </c>
      <c r="C41" s="426" t="s">
        <v>429</v>
      </c>
      <c r="D41" s="427"/>
      <c r="E41" s="9"/>
    </row>
    <row r="42" spans="1:5" s="43" customFormat="1" x14ac:dyDescent="0.25">
      <c r="A42" s="40"/>
      <c r="B42" s="108"/>
      <c r="C42" s="56"/>
      <c r="D42" s="109"/>
      <c r="E42" s="9"/>
    </row>
    <row r="43" spans="1:5" s="43" customFormat="1" ht="69.75" customHeight="1" x14ac:dyDescent="0.25">
      <c r="A43" s="40"/>
      <c r="B43" s="106"/>
      <c r="C43" s="434" t="s">
        <v>652</v>
      </c>
      <c r="D43" s="435"/>
      <c r="E43" s="9"/>
    </row>
    <row r="44" spans="1:5" s="43" customFormat="1" x14ac:dyDescent="0.25">
      <c r="A44" s="40"/>
      <c r="B44" s="363"/>
      <c r="C44" s="105"/>
      <c r="D44" s="107"/>
      <c r="E44" s="9"/>
    </row>
    <row r="45" spans="1:5" s="43" customFormat="1" x14ac:dyDescent="0.25">
      <c r="A45" s="40"/>
      <c r="B45" s="354" t="s">
        <v>364</v>
      </c>
      <c r="C45" s="439" t="s">
        <v>430</v>
      </c>
      <c r="D45" s="427"/>
      <c r="E45" s="355"/>
    </row>
    <row r="46" spans="1:5" s="43" customFormat="1" x14ac:dyDescent="0.25">
      <c r="A46" s="40"/>
      <c r="B46" s="108"/>
      <c r="C46" s="170"/>
      <c r="D46" s="109"/>
      <c r="E46" s="44"/>
    </row>
    <row r="47" spans="1:5" s="43" customFormat="1" ht="67.5" customHeight="1" x14ac:dyDescent="0.25">
      <c r="A47" s="40"/>
      <c r="B47" s="106"/>
      <c r="C47" s="440" t="s">
        <v>653</v>
      </c>
      <c r="D47" s="438"/>
      <c r="E47" s="365"/>
    </row>
    <row r="48" spans="1:5" s="43" customFormat="1" ht="8.1" customHeight="1" x14ac:dyDescent="0.25">
      <c r="A48" s="40"/>
      <c r="B48" s="111"/>
      <c r="C48" s="117"/>
      <c r="D48" s="115"/>
      <c r="E48" s="46"/>
    </row>
    <row r="49" spans="1:5" s="43" customFormat="1" x14ac:dyDescent="0.25">
      <c r="A49" s="40"/>
      <c r="B49" s="118"/>
      <c r="C49" s="365"/>
      <c r="D49" s="365"/>
      <c r="E49" s="9"/>
    </row>
    <row r="50" spans="1:5" s="43" customFormat="1" x14ac:dyDescent="0.25">
      <c r="A50" s="40"/>
      <c r="B50" s="428">
        <v>4</v>
      </c>
      <c r="C50" s="441" t="s">
        <v>431</v>
      </c>
      <c r="D50" s="442"/>
      <c r="E50" s="46"/>
    </row>
    <row r="51" spans="1:5" s="43" customFormat="1" x14ac:dyDescent="0.25">
      <c r="A51" s="40"/>
      <c r="B51" s="429"/>
      <c r="C51" s="443"/>
      <c r="D51" s="444"/>
      <c r="E51" s="46"/>
    </row>
    <row r="52" spans="1:5" s="43" customFormat="1" x14ac:dyDescent="0.25">
      <c r="A52" s="40"/>
      <c r="B52" s="106"/>
      <c r="C52" s="365"/>
      <c r="D52" s="356"/>
      <c r="E52" s="46"/>
    </row>
    <row r="53" spans="1:5" s="43" customFormat="1" x14ac:dyDescent="0.25">
      <c r="A53" s="40"/>
      <c r="B53" s="354" t="s">
        <v>15</v>
      </c>
      <c r="C53" s="426" t="s">
        <v>432</v>
      </c>
      <c r="D53" s="427"/>
      <c r="E53" s="355"/>
    </row>
    <row r="54" spans="1:5" s="43" customFormat="1" x14ac:dyDescent="0.25">
      <c r="A54" s="40"/>
      <c r="B54" s="108"/>
      <c r="C54" s="56"/>
      <c r="D54" s="109"/>
      <c r="E54" s="44"/>
    </row>
    <row r="55" spans="1:5" s="43" customFormat="1" ht="25.5" customHeight="1" x14ac:dyDescent="0.25">
      <c r="A55" s="40"/>
      <c r="B55" s="106"/>
      <c r="C55" s="424" t="s">
        <v>391</v>
      </c>
      <c r="D55" s="425"/>
      <c r="E55" s="365"/>
    </row>
    <row r="56" spans="1:5" s="43" customFormat="1" x14ac:dyDescent="0.25">
      <c r="A56" s="40"/>
      <c r="B56" s="106"/>
      <c r="C56" s="365"/>
      <c r="D56" s="356"/>
      <c r="E56" s="46"/>
    </row>
    <row r="57" spans="1:5" s="43" customFormat="1" x14ac:dyDescent="0.25">
      <c r="A57" s="40"/>
      <c r="B57" s="354" t="s">
        <v>16</v>
      </c>
      <c r="C57" s="426" t="s">
        <v>433</v>
      </c>
      <c r="D57" s="427"/>
      <c r="E57" s="355"/>
    </row>
    <row r="58" spans="1:5" s="43" customFormat="1" x14ac:dyDescent="0.25">
      <c r="A58" s="40"/>
      <c r="B58" s="108"/>
      <c r="C58" s="56"/>
      <c r="D58" s="109"/>
      <c r="E58" s="44"/>
    </row>
    <row r="59" spans="1:5" s="43" customFormat="1" ht="48" customHeight="1" x14ac:dyDescent="0.25">
      <c r="A59" s="40"/>
      <c r="B59" s="106"/>
      <c r="C59" s="424" t="s">
        <v>618</v>
      </c>
      <c r="D59" s="425"/>
      <c r="E59" s="365"/>
    </row>
    <row r="60" spans="1:5" s="43" customFormat="1" ht="8.1" customHeight="1" x14ac:dyDescent="0.25">
      <c r="A60" s="40"/>
      <c r="B60" s="111"/>
      <c r="C60" s="117"/>
      <c r="D60" s="115"/>
      <c r="E60" s="46"/>
    </row>
    <row r="61" spans="1:5" s="43" customFormat="1" x14ac:dyDescent="0.25">
      <c r="A61" s="40"/>
      <c r="B61" s="52"/>
      <c r="C61" s="365"/>
      <c r="D61" s="365"/>
      <c r="E61" s="46"/>
    </row>
    <row r="62" spans="1:5" s="43" customFormat="1" x14ac:dyDescent="0.25">
      <c r="A62" s="40"/>
      <c r="B62" s="428">
        <v>5</v>
      </c>
      <c r="C62" s="441" t="s">
        <v>17</v>
      </c>
      <c r="D62" s="442"/>
      <c r="E62" s="355"/>
    </row>
    <row r="63" spans="1:5" s="43" customFormat="1" ht="12" customHeight="1" x14ac:dyDescent="0.25">
      <c r="A63" s="40"/>
      <c r="B63" s="429"/>
      <c r="C63" s="443"/>
      <c r="D63" s="444"/>
      <c r="E63" s="355"/>
    </row>
    <row r="64" spans="1:5" s="43" customFormat="1" ht="12.75" customHeight="1" x14ac:dyDescent="0.25">
      <c r="A64" s="40"/>
      <c r="B64" s="363"/>
      <c r="C64" s="105"/>
      <c r="D64" s="107"/>
      <c r="E64" s="9"/>
    </row>
    <row r="65" spans="1:5" s="43" customFormat="1" ht="35.25" customHeight="1" x14ac:dyDescent="0.25">
      <c r="A65" s="40"/>
      <c r="B65" s="354" t="s">
        <v>18</v>
      </c>
      <c r="C65" s="426" t="s">
        <v>568</v>
      </c>
      <c r="D65" s="427"/>
      <c r="E65" s="355"/>
    </row>
    <row r="66" spans="1:5" s="43" customFormat="1" x14ac:dyDescent="0.25">
      <c r="A66" s="40"/>
      <c r="B66" s="108"/>
      <c r="C66" s="56"/>
      <c r="D66" s="109"/>
      <c r="E66" s="44"/>
    </row>
    <row r="67" spans="1:5" s="43" customFormat="1" ht="44.25" customHeight="1" x14ac:dyDescent="0.25">
      <c r="A67" s="40"/>
      <c r="B67" s="106"/>
      <c r="C67" s="424" t="s">
        <v>654</v>
      </c>
      <c r="D67" s="425"/>
      <c r="E67" s="365"/>
    </row>
    <row r="68" spans="1:5" s="131" customFormat="1" ht="15.75" customHeight="1" x14ac:dyDescent="0.25">
      <c r="A68" s="60"/>
      <c r="B68" s="363"/>
      <c r="C68" s="105"/>
      <c r="D68" s="107"/>
      <c r="E68" s="9"/>
    </row>
    <row r="69" spans="1:5" s="131" customFormat="1" ht="22.5" customHeight="1" x14ac:dyDescent="0.25">
      <c r="A69" s="60"/>
      <c r="B69" s="354" t="s">
        <v>354</v>
      </c>
      <c r="C69" s="426" t="s">
        <v>19</v>
      </c>
      <c r="D69" s="427"/>
      <c r="E69" s="355"/>
    </row>
    <row r="70" spans="1:5" s="131" customFormat="1" x14ac:dyDescent="0.25">
      <c r="A70" s="60"/>
      <c r="B70" s="108"/>
      <c r="C70" s="56"/>
      <c r="D70" s="109"/>
      <c r="E70" s="44"/>
    </row>
    <row r="71" spans="1:5" s="131" customFormat="1" ht="45.75" customHeight="1" x14ac:dyDescent="0.25">
      <c r="A71" s="60"/>
      <c r="B71" s="106"/>
      <c r="C71" s="424" t="s">
        <v>449</v>
      </c>
      <c r="D71" s="425"/>
      <c r="E71" s="365"/>
    </row>
    <row r="72" spans="1:5" s="131" customFormat="1" ht="8.1" customHeight="1" x14ac:dyDescent="0.25">
      <c r="A72" s="60"/>
      <c r="B72" s="111"/>
      <c r="C72" s="117"/>
      <c r="D72" s="115"/>
      <c r="E72" s="365"/>
    </row>
    <row r="73" spans="1:5" s="131" customFormat="1" x14ac:dyDescent="0.25">
      <c r="A73" s="60"/>
      <c r="B73" s="52"/>
      <c r="C73" s="365"/>
      <c r="D73" s="365"/>
      <c r="E73" s="365"/>
    </row>
    <row r="74" spans="1:5" s="131" customFormat="1" ht="15.75" customHeight="1" x14ac:dyDescent="0.25">
      <c r="A74" s="60"/>
      <c r="B74" s="445">
        <v>6</v>
      </c>
      <c r="C74" s="447" t="s">
        <v>392</v>
      </c>
      <c r="D74" s="442"/>
      <c r="E74" s="365"/>
    </row>
    <row r="75" spans="1:5" s="131" customFormat="1" x14ac:dyDescent="0.25">
      <c r="A75" s="60"/>
      <c r="B75" s="446"/>
      <c r="C75" s="439"/>
      <c r="D75" s="427"/>
      <c r="E75" s="365"/>
    </row>
    <row r="76" spans="1:5" s="131" customFormat="1" x14ac:dyDescent="0.25">
      <c r="A76" s="60"/>
      <c r="B76" s="108"/>
      <c r="C76" s="170"/>
      <c r="D76" s="109"/>
      <c r="E76" s="365"/>
    </row>
    <row r="77" spans="1:5" s="131" customFormat="1" ht="40.5" customHeight="1" x14ac:dyDescent="0.25">
      <c r="A77" s="60"/>
      <c r="B77" s="106"/>
      <c r="C77" s="437" t="s">
        <v>448</v>
      </c>
      <c r="D77" s="438"/>
      <c r="E77" s="365"/>
    </row>
    <row r="78" spans="1:5" s="131" customFormat="1" ht="8.1" customHeight="1" x14ac:dyDescent="0.25">
      <c r="A78" s="60"/>
      <c r="B78" s="111"/>
      <c r="C78" s="128"/>
      <c r="D78" s="129"/>
      <c r="E78" s="365"/>
    </row>
    <row r="79" spans="1:5" s="131" customFormat="1" hidden="1" x14ac:dyDescent="0.25">
      <c r="A79" s="60"/>
      <c r="B79" s="48"/>
      <c r="C79" s="45"/>
      <c r="D79" s="45"/>
      <c r="E79" s="365"/>
    </row>
    <row r="80" spans="1:5" s="131" customFormat="1" hidden="1" x14ac:dyDescent="0.25">
      <c r="A80" s="60"/>
      <c r="B80" s="48"/>
      <c r="C80" s="45"/>
      <c r="D80" s="45"/>
      <c r="E80" s="365"/>
    </row>
    <row r="81" spans="1:5" s="131" customFormat="1" hidden="1" x14ac:dyDescent="0.25">
      <c r="A81" s="60"/>
      <c r="B81" s="48"/>
      <c r="C81" s="45"/>
      <c r="D81" s="45"/>
      <c r="E81" s="365"/>
    </row>
    <row r="82" spans="1:5" s="131" customFormat="1" hidden="1" x14ac:dyDescent="0.25">
      <c r="A82" s="60"/>
      <c r="B82" s="48"/>
      <c r="C82" s="402"/>
      <c r="D82" s="45"/>
      <c r="E82" s="365"/>
    </row>
    <row r="83" spans="1:5" s="131" customFormat="1" hidden="1" x14ac:dyDescent="0.25">
      <c r="A83" s="60"/>
      <c r="B83" s="48"/>
      <c r="C83" s="45"/>
      <c r="D83" s="45"/>
      <c r="E83" s="365"/>
    </row>
    <row r="84" spans="1:5" s="131" customFormat="1" hidden="1" x14ac:dyDescent="0.25">
      <c r="A84" s="60"/>
      <c r="B84" s="48"/>
      <c r="C84" s="45"/>
      <c r="D84" s="45"/>
      <c r="E84" s="365"/>
    </row>
    <row r="85" spans="1:5" s="131" customFormat="1" hidden="1" x14ac:dyDescent="0.25">
      <c r="A85" s="60"/>
      <c r="B85" s="48"/>
      <c r="C85" s="45"/>
      <c r="D85" s="45"/>
      <c r="E85" s="365"/>
    </row>
    <row r="86" spans="1:5" s="131" customFormat="1" x14ac:dyDescent="0.25">
      <c r="A86" s="60"/>
      <c r="B86" s="48"/>
      <c r="C86" s="45"/>
      <c r="D86" s="45"/>
      <c r="E86" s="365"/>
    </row>
    <row r="87" spans="1:5" s="131" customFormat="1" x14ac:dyDescent="0.25">
      <c r="A87" s="60"/>
      <c r="B87" s="48"/>
      <c r="C87" s="45"/>
      <c r="D87" s="45"/>
      <c r="E87" s="365"/>
    </row>
    <row r="88" spans="1:5" s="131" customFormat="1" x14ac:dyDescent="0.25">
      <c r="A88" s="60"/>
      <c r="B88" s="52"/>
      <c r="C88" s="364" t="s">
        <v>88</v>
      </c>
      <c r="D88" s="365"/>
      <c r="E88" s="365"/>
    </row>
    <row r="89" spans="1:5" s="131" customFormat="1" x14ac:dyDescent="0.25">
      <c r="A89" s="60"/>
      <c r="B89" s="52"/>
      <c r="C89" s="53" t="str">
        <f>IF(OR(ISBLANK(C10),ISBLANK(C18),ISBLANK(C22),ISBLANK(C26),ISBLANK(C34),ISBLANK(C38),ISBLANK(C42),ISBLANK(C46),ISBLANK(C54),ISBLANK(C58),ISBLANK(C66),ISBLANK(C70),ISBLANK(C76)),"FALSE","TRUE")</f>
        <v>FALSE</v>
      </c>
      <c r="D89" s="365"/>
      <c r="E89" s="365"/>
    </row>
    <row r="90" spans="1:5" s="43" customFormat="1" x14ac:dyDescent="0.25">
      <c r="A90" s="40"/>
      <c r="B90" s="54"/>
      <c r="C90" s="45"/>
      <c r="D90" s="365"/>
      <c r="E90" s="365"/>
    </row>
  </sheetData>
  <sheetProtection algorithmName="SHA-512" hashValue="1D6tctfMmBo0V0TnALwzHFgPF+SiBlaA1TT9QoqIy6zPz7TlX+7kvAfQSGcYEM+t+eRNIZ9zNUppyYDL7VMkvA==" saltValue="OxIb9fmv48Lq/ddpMKMBEg==" spinCount="100000" sheet="1" objects="1" scenarios="1"/>
  <mergeCells count="34">
    <mergeCell ref="B8:B9"/>
    <mergeCell ref="C8:D9"/>
    <mergeCell ref="B74:B75"/>
    <mergeCell ref="C74:D75"/>
    <mergeCell ref="C67:D67"/>
    <mergeCell ref="C69:D69"/>
    <mergeCell ref="C71:D71"/>
    <mergeCell ref="C65:D65"/>
    <mergeCell ref="B62:B63"/>
    <mergeCell ref="B50:B51"/>
    <mergeCell ref="B30:B31"/>
    <mergeCell ref="C30:D31"/>
    <mergeCell ref="C77:D77"/>
    <mergeCell ref="C45:D45"/>
    <mergeCell ref="C47:D47"/>
    <mergeCell ref="C62:D63"/>
    <mergeCell ref="C57:D57"/>
    <mergeCell ref="C50:D51"/>
    <mergeCell ref="A6:D6"/>
    <mergeCell ref="C59:D59"/>
    <mergeCell ref="C41:D41"/>
    <mergeCell ref="B14:B15"/>
    <mergeCell ref="C14:D15"/>
    <mergeCell ref="C19:D19"/>
    <mergeCell ref="C23:D23"/>
    <mergeCell ref="C27:D27"/>
    <mergeCell ref="C11:D11"/>
    <mergeCell ref="C33:D33"/>
    <mergeCell ref="C35:D35"/>
    <mergeCell ref="C53:D53"/>
    <mergeCell ref="C55:D55"/>
    <mergeCell ref="C37:D37"/>
    <mergeCell ref="C39:D39"/>
    <mergeCell ref="C43:D43"/>
  </mergeCells>
  <conditionalFormatting sqref="C89">
    <cfRule type="cellIs" dxfId="97" priority="1" operator="equal">
      <formula>"TRUE"</formula>
    </cfRule>
    <cfRule type="cellIs" dxfId="96" priority="2" operator="equal">
      <formula>"FALSE"</formula>
    </cfRule>
    <cfRule type="cellIs" dxfId="95" priority="3" operator="equal">
      <formula>FALSE</formula>
    </cfRule>
  </conditionalFormatting>
  <dataValidations count="2">
    <dataValidation type="whole" operator="greaterThanOrEqual" allowBlank="1" showInputMessage="1" showErrorMessage="1" promptTitle="Data input" prompt="Insert non-negative integer value" sqref="E25:E26 E21:E22 E17:E18" xr:uid="{00000000-0002-0000-0200-000000000000}">
      <formula1>0</formula1>
    </dataValidation>
    <dataValidation type="whole" operator="greaterThanOrEqual" allowBlank="1" showInputMessage="1" showErrorMessage="1" sqref="C10 C34 C54 C58 C46 C66 C70 C76 C18:D18 C22:D22 C26:D26 C38 C42" xr:uid="{00000000-0002-0000-0200-000001000000}">
      <formula1>0</formula1>
    </dataValidation>
  </dataValidations>
  <pageMargins left="0.70000000000000007" right="0.70000000000000007" top="0.75" bottom="0.75" header="0.30000000000000004" footer="0.30000000000000004"/>
  <pageSetup paperSize="9" scale="80" fitToHeight="0" orientation="portrait" r:id="rId1"/>
  <rowBreaks count="2" manualBreakCount="2">
    <brk id="29" max="4" man="1"/>
    <brk id="49"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0"/>
  <sheetViews>
    <sheetView showGridLines="0" view="pageBreakPreview" zoomScaleNormal="100" zoomScaleSheetLayoutView="100" workbookViewId="0"/>
  </sheetViews>
  <sheetFormatPr defaultRowHeight="15" x14ac:dyDescent="0.25"/>
  <cols>
    <col min="1" max="1" width="2.7109375" style="131" customWidth="1"/>
    <col min="2" max="2" width="4.7109375" style="131" customWidth="1"/>
    <col min="3" max="3" width="41.85546875" style="131" customWidth="1"/>
    <col min="4" max="4" width="18.7109375" style="131" customWidth="1"/>
    <col min="5" max="5" width="21.5703125" style="131" customWidth="1"/>
    <col min="6" max="6" width="21.7109375" style="131" customWidth="1"/>
    <col min="7" max="7" width="20.42578125" style="131" customWidth="1"/>
    <col min="8" max="9" width="17.5703125" style="131" customWidth="1"/>
    <col min="10" max="10" width="4.7109375" style="131" customWidth="1"/>
    <col min="11" max="11" width="9.140625" style="225"/>
    <col min="12" max="14" width="9.140625" style="227"/>
    <col min="15" max="16384" width="9.140625" style="131"/>
  </cols>
  <sheetData>
    <row r="1" spans="1:14" s="130" customFormat="1" ht="18.75" customHeight="1" x14ac:dyDescent="0.25">
      <c r="B1" s="116" t="str">
        <f>Instructions!A1</f>
        <v>Form RBSF-ASP</v>
      </c>
      <c r="C1" s="57"/>
      <c r="D1" s="57"/>
      <c r="E1" s="60"/>
      <c r="F1" s="60"/>
      <c r="G1" s="60"/>
      <c r="H1" s="60"/>
      <c r="I1" s="60"/>
      <c r="J1" s="60"/>
      <c r="K1" s="225"/>
      <c r="L1" s="227"/>
      <c r="M1" s="227"/>
      <c r="N1" s="227"/>
    </row>
    <row r="2" spans="1:14" s="130" customFormat="1" x14ac:dyDescent="0.25">
      <c r="A2" s="60"/>
      <c r="B2" s="60"/>
      <c r="C2" s="60"/>
      <c r="D2" s="60"/>
      <c r="E2" s="60"/>
      <c r="F2" s="60"/>
      <c r="G2" s="60"/>
      <c r="H2" s="60"/>
      <c r="I2" s="60"/>
      <c r="J2" s="60"/>
      <c r="K2" s="225"/>
      <c r="L2" s="227"/>
      <c r="M2" s="227"/>
      <c r="N2" s="227"/>
    </row>
    <row r="3" spans="1:14" s="130" customFormat="1" ht="18.75" customHeight="1" x14ac:dyDescent="0.25">
      <c r="A3" s="60"/>
      <c r="B3" s="366">
        <f>'Section A'!D21</f>
        <v>0</v>
      </c>
      <c r="C3" s="60"/>
      <c r="D3" s="116"/>
      <c r="E3" s="60"/>
      <c r="F3" s="60"/>
      <c r="G3" s="60"/>
      <c r="H3" s="60"/>
      <c r="I3" s="60"/>
      <c r="J3" s="60"/>
      <c r="K3" s="225"/>
      <c r="L3" s="227"/>
      <c r="M3" s="227"/>
      <c r="N3" s="227"/>
    </row>
    <row r="4" spans="1:14" s="130" customFormat="1" ht="18.75" customHeight="1" x14ac:dyDescent="0.25">
      <c r="A4" s="60"/>
      <c r="B4" s="60"/>
      <c r="C4" s="60"/>
      <c r="D4" s="116"/>
      <c r="E4" s="60"/>
      <c r="F4" s="60"/>
      <c r="G4" s="60"/>
      <c r="H4" s="60"/>
      <c r="I4" s="60"/>
      <c r="J4" s="60"/>
      <c r="K4" s="225"/>
      <c r="L4" s="227"/>
      <c r="M4" s="227"/>
      <c r="N4" s="227"/>
    </row>
    <row r="5" spans="1:14" s="130" customFormat="1" ht="18.75" customHeight="1" x14ac:dyDescent="0.25">
      <c r="A5" s="60"/>
      <c r="B5" s="60"/>
      <c r="C5" s="60"/>
      <c r="D5" s="116"/>
      <c r="E5" s="60"/>
      <c r="F5" s="60"/>
      <c r="G5" s="60"/>
      <c r="H5" s="60"/>
      <c r="I5" s="60"/>
      <c r="J5" s="60"/>
      <c r="K5" s="225"/>
      <c r="L5" s="227"/>
      <c r="M5" s="227"/>
      <c r="N5" s="227"/>
    </row>
    <row r="6" spans="1:14" s="130" customFormat="1" ht="18.75" customHeight="1" x14ac:dyDescent="0.25">
      <c r="A6" s="448" t="s">
        <v>625</v>
      </c>
      <c r="B6" s="448"/>
      <c r="C6" s="448"/>
      <c r="D6" s="448"/>
      <c r="E6" s="448"/>
      <c r="F6" s="448"/>
      <c r="G6" s="448"/>
      <c r="H6" s="448"/>
      <c r="I6" s="448"/>
      <c r="J6" s="60"/>
      <c r="K6" s="225"/>
      <c r="L6" s="227"/>
      <c r="M6" s="227"/>
      <c r="N6" s="227"/>
    </row>
    <row r="7" spans="1:14" s="130" customFormat="1" ht="6.75" customHeight="1" x14ac:dyDescent="0.25">
      <c r="A7" s="60"/>
      <c r="B7" s="60"/>
      <c r="C7" s="60"/>
      <c r="D7" s="116"/>
      <c r="E7" s="60"/>
      <c r="F7" s="60"/>
      <c r="G7" s="60"/>
      <c r="H7" s="60"/>
      <c r="I7" s="60"/>
      <c r="J7" s="60"/>
      <c r="K7" s="225"/>
      <c r="L7" s="227"/>
      <c r="M7" s="227"/>
      <c r="N7" s="227"/>
    </row>
    <row r="8" spans="1:14" s="130" customFormat="1" ht="57" customHeight="1" x14ac:dyDescent="0.25">
      <c r="A8" s="60"/>
      <c r="B8" s="60"/>
      <c r="C8" s="449" t="s">
        <v>446</v>
      </c>
      <c r="D8" s="449"/>
      <c r="E8" s="449"/>
      <c r="F8" s="449"/>
      <c r="G8" s="449"/>
      <c r="H8" s="449"/>
      <c r="I8" s="449"/>
      <c r="J8" s="60"/>
      <c r="K8" s="225"/>
      <c r="L8" s="227"/>
      <c r="M8" s="227"/>
      <c r="N8" s="227"/>
    </row>
    <row r="9" spans="1:14" s="130" customFormat="1" ht="74.25" customHeight="1" x14ac:dyDescent="0.25">
      <c r="A9" s="60"/>
      <c r="B9" s="60"/>
      <c r="C9" s="223" t="s">
        <v>452</v>
      </c>
      <c r="D9" s="65" t="s">
        <v>450</v>
      </c>
      <c r="E9" s="66" t="s">
        <v>451</v>
      </c>
      <c r="F9" s="65" t="s">
        <v>453</v>
      </c>
      <c r="G9" s="65" t="s">
        <v>439</v>
      </c>
      <c r="H9" s="65" t="s">
        <v>419</v>
      </c>
      <c r="I9" s="65" t="s">
        <v>420</v>
      </c>
      <c r="J9" s="48"/>
      <c r="K9" s="225"/>
      <c r="L9" s="227" t="b">
        <f>IF(ISNA(MATCH(FALSE,L10:L39,0)),TRUE,FALSE)</f>
        <v>1</v>
      </c>
      <c r="M9" s="227" t="b">
        <f>IF(ISNA(MATCH(FALSE,M10:M39,0)),TRUE,FALSE)</f>
        <v>1</v>
      </c>
      <c r="N9" s="227"/>
    </row>
    <row r="10" spans="1:14" s="130" customFormat="1" ht="15.75" customHeight="1" x14ac:dyDescent="0.25">
      <c r="A10" s="60"/>
      <c r="B10" s="78" t="s">
        <v>29</v>
      </c>
      <c r="C10" s="451"/>
      <c r="D10" s="452"/>
      <c r="E10" s="63"/>
      <c r="F10" s="453"/>
      <c r="G10" s="451"/>
      <c r="H10" s="450"/>
      <c r="I10" s="450"/>
      <c r="J10" s="60"/>
      <c r="K10" s="225"/>
      <c r="L10" s="227" t="b">
        <f>IF(C10&lt;&gt;"",IF(ISNUMBER(MATCH(E10,countries,0)),TRUE,FALSE),TRUE)</f>
        <v>1</v>
      </c>
      <c r="M10" s="227" t="b">
        <f>IF(C10&lt;&gt;"",IF(ISNUMBER(MATCH(F10,countries,0)),TRUE,FALSE),TRUE)</f>
        <v>1</v>
      </c>
      <c r="N10" s="227"/>
    </row>
    <row r="11" spans="1:14" s="130" customFormat="1" ht="15.75" customHeight="1" x14ac:dyDescent="0.25">
      <c r="A11" s="60"/>
      <c r="B11" s="78"/>
      <c r="C11" s="451"/>
      <c r="D11" s="452"/>
      <c r="E11" s="63"/>
      <c r="F11" s="453"/>
      <c r="G11" s="451"/>
      <c r="H11" s="450"/>
      <c r="I11" s="450"/>
      <c r="J11" s="60"/>
      <c r="K11" s="226" t="b">
        <f>IF(ISBLANK(C10),FALSE,IF(OR(ISBLANK(D10),ISBLANK(E10),ISBLANK(E11),ISBLANK(E12),ISBLANK(F10),ISBLANK(G10),ISBLANK(H10),ISBLANK(I10)),FALSE,TRUE))</f>
        <v>0</v>
      </c>
      <c r="L11" s="227" t="b">
        <f>IF(C10&lt;&gt;"",IF(ISNUMBER(MATCH(E11,countries,0)),TRUE,FALSE),TRUE)</f>
        <v>1</v>
      </c>
      <c r="M11" s="227"/>
      <c r="N11" s="227"/>
    </row>
    <row r="12" spans="1:14" s="130" customFormat="1" ht="15.75" customHeight="1" x14ac:dyDescent="0.25">
      <c r="A12" s="60"/>
      <c r="B12" s="78"/>
      <c r="C12" s="451"/>
      <c r="D12" s="452"/>
      <c r="E12" s="63"/>
      <c r="F12" s="453"/>
      <c r="G12" s="451"/>
      <c r="H12" s="450"/>
      <c r="I12" s="450"/>
      <c r="J12" s="60"/>
      <c r="K12" s="226"/>
      <c r="L12" s="227" t="b">
        <f>IF(C10&lt;&gt;"",IF(ISNUMBER(MATCH(E12,countries,0)),TRUE,FALSE),TRUE)</f>
        <v>1</v>
      </c>
      <c r="M12" s="227"/>
      <c r="N12" s="227"/>
    </row>
    <row r="13" spans="1:14" s="130" customFormat="1" ht="15.75" x14ac:dyDescent="0.25">
      <c r="A13" s="60"/>
      <c r="B13" s="78" t="s">
        <v>30</v>
      </c>
      <c r="C13" s="451"/>
      <c r="D13" s="452"/>
      <c r="E13" s="63"/>
      <c r="F13" s="453"/>
      <c r="G13" s="451"/>
      <c r="H13" s="450"/>
      <c r="I13" s="450"/>
      <c r="J13" s="60"/>
      <c r="K13" s="226"/>
      <c r="L13" s="227" t="b">
        <f>IF(C13&lt;&gt;"",IF(ISNUMBER(MATCH(E13,countries,0)),TRUE,FALSE),TRUE)</f>
        <v>1</v>
      </c>
      <c r="M13" s="227" t="b">
        <f>IF(C13&lt;&gt;"",IF(ISNUMBER(MATCH(F13,countries,0)),TRUE,FALSE),TRUE)</f>
        <v>1</v>
      </c>
      <c r="N13" s="227"/>
    </row>
    <row r="14" spans="1:14" s="130" customFormat="1" ht="15.75" x14ac:dyDescent="0.25">
      <c r="A14" s="60"/>
      <c r="B14" s="78"/>
      <c r="C14" s="451"/>
      <c r="D14" s="452"/>
      <c r="E14" s="63"/>
      <c r="F14" s="453"/>
      <c r="G14" s="451"/>
      <c r="H14" s="450"/>
      <c r="I14" s="450"/>
      <c r="J14" s="60"/>
      <c r="K14" s="226" t="b">
        <f>IF(ISBLANK(C13),TRUE,IF(OR(ISBLANK(D13),ISBLANK(E13),ISBLANK(E14),ISBLANK(E15),ISBLANK(F13),ISBLANK(G13),ISBLANK(H13),ISBLANK(I13)),FALSE,TRUE))</f>
        <v>1</v>
      </c>
      <c r="L14" s="227" t="b">
        <f>IF(C13&lt;&gt;"",IF(ISNUMBER(MATCH(E14,countries,0)),TRUE,FALSE),TRUE)</f>
        <v>1</v>
      </c>
      <c r="M14" s="227"/>
      <c r="N14" s="227"/>
    </row>
    <row r="15" spans="1:14" s="130" customFormat="1" ht="15.75" x14ac:dyDescent="0.25">
      <c r="A15" s="60"/>
      <c r="B15" s="78"/>
      <c r="C15" s="451"/>
      <c r="D15" s="452"/>
      <c r="E15" s="63"/>
      <c r="F15" s="453"/>
      <c r="G15" s="451"/>
      <c r="H15" s="450"/>
      <c r="I15" s="450"/>
      <c r="J15" s="60"/>
      <c r="K15" s="226"/>
      <c r="L15" s="227" t="b">
        <f>IF(C13&lt;&gt;"",IF(ISNUMBER(MATCH(E15,countries,0)),TRUE,FALSE),TRUE)</f>
        <v>1</v>
      </c>
      <c r="M15" s="227"/>
      <c r="N15" s="227"/>
    </row>
    <row r="16" spans="1:14" s="130" customFormat="1" ht="15.75" x14ac:dyDescent="0.25">
      <c r="A16" s="60"/>
      <c r="B16" s="78" t="s">
        <v>31</v>
      </c>
      <c r="C16" s="451"/>
      <c r="D16" s="452"/>
      <c r="E16" s="63"/>
      <c r="F16" s="453"/>
      <c r="G16" s="451"/>
      <c r="H16" s="450"/>
      <c r="I16" s="450"/>
      <c r="J16" s="60"/>
      <c r="K16" s="226"/>
      <c r="L16" s="227" t="b">
        <f>IF(C16&lt;&gt;"",IF(ISNUMBER(MATCH(E16,countries,0)),TRUE,FALSE),TRUE)</f>
        <v>1</v>
      </c>
      <c r="M16" s="227" t="b">
        <f>IF(C16&lt;&gt;"",IF(ISNUMBER(MATCH(F16,countries,0)),TRUE,FALSE),TRUE)</f>
        <v>1</v>
      </c>
      <c r="N16" s="227"/>
    </row>
    <row r="17" spans="1:14" s="130" customFormat="1" ht="15.75" x14ac:dyDescent="0.25">
      <c r="A17" s="60"/>
      <c r="B17" s="78"/>
      <c r="C17" s="451"/>
      <c r="D17" s="452"/>
      <c r="E17" s="63"/>
      <c r="F17" s="453"/>
      <c r="G17" s="451"/>
      <c r="H17" s="450"/>
      <c r="I17" s="450"/>
      <c r="J17" s="60"/>
      <c r="K17" s="226" t="b">
        <f t="shared" ref="K17:K38" si="0">IF(ISBLANK(C16),TRUE,IF(OR(ISBLANK(D16),ISBLANK(E16),ISBLANK(E17),ISBLANK(E18),ISBLANK(F16),ISBLANK(G16),ISBLANK(H16),ISBLANK(I16)),FALSE,TRUE))</f>
        <v>1</v>
      </c>
      <c r="L17" s="227" t="b">
        <f>IF(C16&lt;&gt;"",IF(ISNUMBER(MATCH(E17,countries,0)),TRUE,FALSE),TRUE)</f>
        <v>1</v>
      </c>
      <c r="M17" s="227"/>
      <c r="N17" s="227"/>
    </row>
    <row r="18" spans="1:14" s="130" customFormat="1" ht="15.75" x14ac:dyDescent="0.25">
      <c r="A18" s="60"/>
      <c r="B18" s="78"/>
      <c r="C18" s="451"/>
      <c r="D18" s="452"/>
      <c r="E18" s="63"/>
      <c r="F18" s="453"/>
      <c r="G18" s="451"/>
      <c r="H18" s="450"/>
      <c r="I18" s="450"/>
      <c r="J18" s="60"/>
      <c r="K18" s="226"/>
      <c r="L18" s="227" t="b">
        <f>IF(C16&lt;&gt;"",IF(ISNUMBER(MATCH(E18,countries,0)),TRUE,FALSE),TRUE)</f>
        <v>1</v>
      </c>
      <c r="M18" s="227"/>
      <c r="N18" s="227"/>
    </row>
    <row r="19" spans="1:14" s="130" customFormat="1" ht="15.75" x14ac:dyDescent="0.25">
      <c r="A19" s="60"/>
      <c r="B19" s="78" t="s">
        <v>32</v>
      </c>
      <c r="C19" s="451"/>
      <c r="D19" s="452"/>
      <c r="E19" s="63"/>
      <c r="F19" s="453"/>
      <c r="G19" s="451"/>
      <c r="H19" s="450"/>
      <c r="I19" s="450"/>
      <c r="J19" s="60"/>
      <c r="K19" s="226"/>
      <c r="L19" s="227" t="b">
        <f>IF(C19&lt;&gt;"",IF(ISNUMBER(MATCH(E19,countries,0)),TRUE,FALSE),TRUE)</f>
        <v>1</v>
      </c>
      <c r="M19" s="227" t="b">
        <f>IF(C19&lt;&gt;"",IF(ISNUMBER(MATCH(F19,countries,0)),TRUE,FALSE),TRUE)</f>
        <v>1</v>
      </c>
      <c r="N19" s="227"/>
    </row>
    <row r="20" spans="1:14" s="130" customFormat="1" ht="15.75" x14ac:dyDescent="0.25">
      <c r="A20" s="60"/>
      <c r="B20" s="78"/>
      <c r="C20" s="451"/>
      <c r="D20" s="452"/>
      <c r="E20" s="63"/>
      <c r="F20" s="453"/>
      <c r="G20" s="451"/>
      <c r="H20" s="450"/>
      <c r="I20" s="450"/>
      <c r="J20" s="60"/>
      <c r="K20" s="226" t="b">
        <f t="shared" si="0"/>
        <v>1</v>
      </c>
      <c r="L20" s="227" t="b">
        <f>IF(C19&lt;&gt;"",IF(ISNUMBER(MATCH(E20,countries,0)),TRUE,FALSE),TRUE)</f>
        <v>1</v>
      </c>
      <c r="M20" s="227"/>
      <c r="N20" s="227"/>
    </row>
    <row r="21" spans="1:14" s="130" customFormat="1" ht="15.75" x14ac:dyDescent="0.25">
      <c r="A21" s="60"/>
      <c r="B21" s="78"/>
      <c r="C21" s="451"/>
      <c r="D21" s="452"/>
      <c r="E21" s="63"/>
      <c r="F21" s="453"/>
      <c r="G21" s="451"/>
      <c r="H21" s="450"/>
      <c r="I21" s="450"/>
      <c r="J21" s="60"/>
      <c r="K21" s="226"/>
      <c r="L21" s="227" t="b">
        <f>IF(C19&lt;&gt;"",IF(ISNUMBER(MATCH(E21,countries,0)),TRUE,FALSE),TRUE)</f>
        <v>1</v>
      </c>
      <c r="M21" s="227"/>
      <c r="N21" s="227"/>
    </row>
    <row r="22" spans="1:14" s="130" customFormat="1" ht="15.75" x14ac:dyDescent="0.25">
      <c r="A22" s="60"/>
      <c r="B22" s="78" t="s">
        <v>35</v>
      </c>
      <c r="C22" s="451"/>
      <c r="D22" s="452"/>
      <c r="E22" s="63"/>
      <c r="F22" s="453"/>
      <c r="G22" s="451"/>
      <c r="H22" s="450"/>
      <c r="I22" s="450"/>
      <c r="J22" s="60"/>
      <c r="K22" s="226"/>
      <c r="L22" s="227" t="b">
        <f>IF(C22&lt;&gt;"",IF(ISNUMBER(MATCH(E22,countries,0)),TRUE,FALSE),TRUE)</f>
        <v>1</v>
      </c>
      <c r="M22" s="227" t="b">
        <f>IF(C22&lt;&gt;"",IF(ISNUMBER(MATCH(F22,countries,0)),TRUE,FALSE),TRUE)</f>
        <v>1</v>
      </c>
      <c r="N22" s="227"/>
    </row>
    <row r="23" spans="1:14" s="130" customFormat="1" ht="15.75" x14ac:dyDescent="0.25">
      <c r="A23" s="60"/>
      <c r="B23" s="78"/>
      <c r="C23" s="451"/>
      <c r="D23" s="452"/>
      <c r="E23" s="63"/>
      <c r="F23" s="453"/>
      <c r="G23" s="451"/>
      <c r="H23" s="450"/>
      <c r="I23" s="450"/>
      <c r="J23" s="60"/>
      <c r="K23" s="226" t="b">
        <f t="shared" si="0"/>
        <v>1</v>
      </c>
      <c r="L23" s="227" t="b">
        <f>IF(C22&lt;&gt;"",IF(ISNUMBER(MATCH(E23,countries,0)),TRUE,FALSE),TRUE)</f>
        <v>1</v>
      </c>
      <c r="M23" s="227"/>
      <c r="N23" s="227"/>
    </row>
    <row r="24" spans="1:14" s="130" customFormat="1" ht="15.75" x14ac:dyDescent="0.25">
      <c r="A24" s="60"/>
      <c r="B24" s="78"/>
      <c r="C24" s="451"/>
      <c r="D24" s="452"/>
      <c r="E24" s="63"/>
      <c r="F24" s="453"/>
      <c r="G24" s="451"/>
      <c r="H24" s="450"/>
      <c r="I24" s="450"/>
      <c r="J24" s="60"/>
      <c r="K24" s="226"/>
      <c r="L24" s="227" t="b">
        <f>IF(C22&lt;&gt;"",IF(ISNUMBER(MATCH(E24,countries,0)),TRUE,FALSE),TRUE)</f>
        <v>1</v>
      </c>
      <c r="M24" s="227"/>
      <c r="N24" s="227"/>
    </row>
    <row r="25" spans="1:14" s="130" customFormat="1" ht="15.75" x14ac:dyDescent="0.25">
      <c r="A25" s="60"/>
      <c r="B25" s="78" t="s">
        <v>38</v>
      </c>
      <c r="C25" s="451"/>
      <c r="D25" s="452"/>
      <c r="E25" s="63"/>
      <c r="F25" s="453"/>
      <c r="G25" s="451"/>
      <c r="H25" s="450"/>
      <c r="I25" s="450"/>
      <c r="J25" s="60"/>
      <c r="K25" s="226"/>
      <c r="L25" s="227" t="b">
        <f>IF(C25&lt;&gt;"",IF(ISNUMBER(MATCH(E25,countries,0)),TRUE,FALSE),TRUE)</f>
        <v>1</v>
      </c>
      <c r="M25" s="227" t="b">
        <f>IF(C25&lt;&gt;"",IF(ISNUMBER(MATCH(F25,countries,0)),TRUE,FALSE),TRUE)</f>
        <v>1</v>
      </c>
      <c r="N25" s="227"/>
    </row>
    <row r="26" spans="1:14" s="130" customFormat="1" ht="15.75" x14ac:dyDescent="0.25">
      <c r="A26" s="60"/>
      <c r="B26" s="78"/>
      <c r="C26" s="451"/>
      <c r="D26" s="452"/>
      <c r="E26" s="63"/>
      <c r="F26" s="453"/>
      <c r="G26" s="451"/>
      <c r="H26" s="450"/>
      <c r="I26" s="450"/>
      <c r="J26" s="60"/>
      <c r="K26" s="226" t="b">
        <f t="shared" si="0"/>
        <v>1</v>
      </c>
      <c r="L26" s="227" t="b">
        <f>IF(C25&lt;&gt;"",IF(ISNUMBER(MATCH(E26,countries,0)),TRUE,FALSE),TRUE)</f>
        <v>1</v>
      </c>
      <c r="M26" s="227"/>
      <c r="N26" s="227"/>
    </row>
    <row r="27" spans="1:14" s="130" customFormat="1" ht="15.75" x14ac:dyDescent="0.25">
      <c r="A27" s="60"/>
      <c r="B27" s="78"/>
      <c r="C27" s="451"/>
      <c r="D27" s="452"/>
      <c r="E27" s="63"/>
      <c r="F27" s="453"/>
      <c r="G27" s="451"/>
      <c r="H27" s="450"/>
      <c r="I27" s="450"/>
      <c r="J27" s="60"/>
      <c r="K27" s="226"/>
      <c r="L27" s="227" t="b">
        <f>IF(C25&lt;&gt;"",IF(ISNUMBER(MATCH(E27,countries,0)),TRUE,FALSE),TRUE)</f>
        <v>1</v>
      </c>
      <c r="M27" s="227"/>
      <c r="N27" s="227"/>
    </row>
    <row r="28" spans="1:14" s="130" customFormat="1" ht="15.75" x14ac:dyDescent="0.25">
      <c r="A28" s="60"/>
      <c r="B28" s="78" t="s">
        <v>39</v>
      </c>
      <c r="C28" s="451"/>
      <c r="D28" s="452"/>
      <c r="E28" s="63"/>
      <c r="F28" s="453"/>
      <c r="G28" s="451"/>
      <c r="H28" s="450"/>
      <c r="I28" s="450"/>
      <c r="J28" s="60"/>
      <c r="K28" s="226"/>
      <c r="L28" s="227" t="b">
        <f>IF(C28&lt;&gt;"",IF(ISNUMBER(MATCH(E28,countries,0)),TRUE,FALSE),TRUE)</f>
        <v>1</v>
      </c>
      <c r="M28" s="227" t="b">
        <f>IF(C28&lt;&gt;"",IF(ISNUMBER(MATCH(F28,countries,0)),TRUE,FALSE),TRUE)</f>
        <v>1</v>
      </c>
      <c r="N28" s="227"/>
    </row>
    <row r="29" spans="1:14" s="130" customFormat="1" ht="15.75" x14ac:dyDescent="0.25">
      <c r="A29" s="60"/>
      <c r="B29" s="78"/>
      <c r="C29" s="451"/>
      <c r="D29" s="452"/>
      <c r="E29" s="63"/>
      <c r="F29" s="453"/>
      <c r="G29" s="451"/>
      <c r="H29" s="450"/>
      <c r="I29" s="450"/>
      <c r="J29" s="60"/>
      <c r="K29" s="226" t="b">
        <f t="shared" si="0"/>
        <v>1</v>
      </c>
      <c r="L29" s="227" t="b">
        <f>IF(C28&lt;&gt;"",IF(ISNUMBER(MATCH(E29,countries,0)),TRUE,FALSE),TRUE)</f>
        <v>1</v>
      </c>
      <c r="M29" s="227"/>
      <c r="N29" s="227"/>
    </row>
    <row r="30" spans="1:14" s="130" customFormat="1" ht="15.75" x14ac:dyDescent="0.25">
      <c r="A30" s="60"/>
      <c r="B30" s="78"/>
      <c r="C30" s="451"/>
      <c r="D30" s="452"/>
      <c r="E30" s="63"/>
      <c r="F30" s="453"/>
      <c r="G30" s="451"/>
      <c r="H30" s="450"/>
      <c r="I30" s="450"/>
      <c r="J30" s="60"/>
      <c r="K30" s="226"/>
      <c r="L30" s="227" t="b">
        <f>IF(C28&lt;&gt;"",IF(ISNUMBER(MATCH(E30,countries,0)),TRUE,FALSE),TRUE)</f>
        <v>1</v>
      </c>
      <c r="M30" s="227"/>
      <c r="N30" s="227"/>
    </row>
    <row r="31" spans="1:14" s="130" customFormat="1" ht="15.75" x14ac:dyDescent="0.25">
      <c r="A31" s="60"/>
      <c r="B31" s="78" t="s">
        <v>40</v>
      </c>
      <c r="C31" s="451"/>
      <c r="D31" s="452"/>
      <c r="E31" s="63"/>
      <c r="F31" s="453"/>
      <c r="G31" s="451"/>
      <c r="H31" s="450"/>
      <c r="I31" s="450"/>
      <c r="J31" s="60"/>
      <c r="K31" s="226"/>
      <c r="L31" s="227" t="b">
        <f>IF(C31&lt;&gt;"",IF(ISNUMBER(MATCH(E31,countries,0)),TRUE,FALSE),TRUE)</f>
        <v>1</v>
      </c>
      <c r="M31" s="227" t="b">
        <f>IF(C31&lt;&gt;"",IF(ISNUMBER(MATCH(F31,countries,0)),TRUE,FALSE),TRUE)</f>
        <v>1</v>
      </c>
      <c r="N31" s="227"/>
    </row>
    <row r="32" spans="1:14" s="130" customFormat="1" ht="15.75" x14ac:dyDescent="0.25">
      <c r="A32" s="60"/>
      <c r="B32" s="78"/>
      <c r="C32" s="451"/>
      <c r="D32" s="452"/>
      <c r="E32" s="63"/>
      <c r="F32" s="453"/>
      <c r="G32" s="451"/>
      <c r="H32" s="450"/>
      <c r="I32" s="450"/>
      <c r="J32" s="60"/>
      <c r="K32" s="226" t="b">
        <f t="shared" si="0"/>
        <v>1</v>
      </c>
      <c r="L32" s="227" t="b">
        <f>IF(C31&lt;&gt;"",IF(ISNUMBER(MATCH(E32,countries,0)),TRUE,FALSE),TRUE)</f>
        <v>1</v>
      </c>
      <c r="M32" s="227"/>
      <c r="N32" s="227"/>
    </row>
    <row r="33" spans="1:14" s="130" customFormat="1" ht="15.75" x14ac:dyDescent="0.25">
      <c r="A33" s="60"/>
      <c r="B33" s="78"/>
      <c r="C33" s="451"/>
      <c r="D33" s="452"/>
      <c r="E33" s="63"/>
      <c r="F33" s="453"/>
      <c r="G33" s="451"/>
      <c r="H33" s="450"/>
      <c r="I33" s="450"/>
      <c r="J33" s="60"/>
      <c r="K33" s="226"/>
      <c r="L33" s="227" t="b">
        <f>IF(C31&lt;&gt;"",IF(ISNUMBER(MATCH(E33,countries,0)),TRUE,FALSE),TRUE)</f>
        <v>1</v>
      </c>
      <c r="M33" s="227"/>
      <c r="N33" s="227"/>
    </row>
    <row r="34" spans="1:14" s="130" customFormat="1" ht="15.75" x14ac:dyDescent="0.25">
      <c r="A34" s="60"/>
      <c r="B34" s="78" t="s">
        <v>41</v>
      </c>
      <c r="C34" s="451"/>
      <c r="D34" s="452"/>
      <c r="E34" s="63"/>
      <c r="F34" s="453"/>
      <c r="G34" s="451"/>
      <c r="H34" s="450"/>
      <c r="I34" s="450"/>
      <c r="J34" s="60"/>
      <c r="K34" s="226"/>
      <c r="L34" s="227" t="b">
        <f>IF(C34&lt;&gt;"",IF(ISNUMBER(MATCH(E34,countries,0)),TRUE,FALSE),TRUE)</f>
        <v>1</v>
      </c>
      <c r="M34" s="227" t="b">
        <f>IF(C34&lt;&gt;"",IF(ISNUMBER(MATCH(F34,countries,0)),TRUE,FALSE),TRUE)</f>
        <v>1</v>
      </c>
      <c r="N34" s="227"/>
    </row>
    <row r="35" spans="1:14" s="130" customFormat="1" ht="15.75" x14ac:dyDescent="0.25">
      <c r="A35" s="60"/>
      <c r="B35" s="78"/>
      <c r="C35" s="451"/>
      <c r="D35" s="452"/>
      <c r="E35" s="63"/>
      <c r="F35" s="453"/>
      <c r="G35" s="451"/>
      <c r="H35" s="450"/>
      <c r="I35" s="450"/>
      <c r="J35" s="60"/>
      <c r="K35" s="226" t="b">
        <f t="shared" si="0"/>
        <v>1</v>
      </c>
      <c r="L35" s="227" t="b">
        <f>IF(C34&lt;&gt;"",IF(ISNUMBER(MATCH(E35,countries,0)),TRUE,FALSE),TRUE)</f>
        <v>1</v>
      </c>
      <c r="M35" s="227"/>
      <c r="N35" s="227"/>
    </row>
    <row r="36" spans="1:14" s="130" customFormat="1" ht="15.75" x14ac:dyDescent="0.25">
      <c r="A36" s="60"/>
      <c r="B36" s="78"/>
      <c r="C36" s="451"/>
      <c r="D36" s="452"/>
      <c r="E36" s="63"/>
      <c r="F36" s="453"/>
      <c r="G36" s="451"/>
      <c r="H36" s="450"/>
      <c r="I36" s="450"/>
      <c r="J36" s="60"/>
      <c r="K36" s="226"/>
      <c r="L36" s="227" t="b">
        <f>IF(C34&lt;&gt;"",IF(ISNUMBER(MATCH(E36,countries,0)),TRUE,FALSE),TRUE)</f>
        <v>1</v>
      </c>
      <c r="M36" s="227"/>
      <c r="N36" s="227"/>
    </row>
    <row r="37" spans="1:14" s="130" customFormat="1" ht="15.75" x14ac:dyDescent="0.25">
      <c r="A37" s="60"/>
      <c r="B37" s="78" t="s">
        <v>42</v>
      </c>
      <c r="C37" s="451"/>
      <c r="D37" s="452"/>
      <c r="E37" s="63"/>
      <c r="F37" s="453"/>
      <c r="G37" s="451"/>
      <c r="H37" s="450"/>
      <c r="I37" s="450"/>
      <c r="J37" s="60"/>
      <c r="K37" s="226"/>
      <c r="L37" s="227" t="b">
        <f>IF(C37&lt;&gt;"",IF(ISNUMBER(MATCH(E37,countries,0)),TRUE,FALSE),TRUE)</f>
        <v>1</v>
      </c>
      <c r="M37" s="227" t="b">
        <f>IF(C37&lt;&gt;"",IF(ISNUMBER(MATCH(F37,countries,0)),TRUE,FALSE),TRUE)</f>
        <v>1</v>
      </c>
      <c r="N37" s="227"/>
    </row>
    <row r="38" spans="1:14" s="130" customFormat="1" ht="15.75" x14ac:dyDescent="0.25">
      <c r="A38" s="60"/>
      <c r="B38" s="78"/>
      <c r="C38" s="451"/>
      <c r="D38" s="452"/>
      <c r="E38" s="63"/>
      <c r="F38" s="453"/>
      <c r="G38" s="451"/>
      <c r="H38" s="450"/>
      <c r="I38" s="450"/>
      <c r="J38" s="60"/>
      <c r="K38" s="226" t="b">
        <f t="shared" si="0"/>
        <v>1</v>
      </c>
      <c r="L38" s="227" t="b">
        <f>IF(C37&lt;&gt;"",IF(ISNUMBER(MATCH(E38,countries,0)),TRUE,FALSE),TRUE)</f>
        <v>1</v>
      </c>
      <c r="M38" s="227"/>
      <c r="N38" s="227"/>
    </row>
    <row r="39" spans="1:14" s="130" customFormat="1" ht="15.75" x14ac:dyDescent="0.25">
      <c r="A39" s="60"/>
      <c r="B39" s="78"/>
      <c r="C39" s="451"/>
      <c r="D39" s="452"/>
      <c r="E39" s="63"/>
      <c r="F39" s="453"/>
      <c r="G39" s="451"/>
      <c r="H39" s="450"/>
      <c r="I39" s="450"/>
      <c r="J39" s="60"/>
      <c r="K39" s="226"/>
      <c r="L39" s="227" t="b">
        <f>IF(C37&lt;&gt;"",IF(ISNUMBER(MATCH(E39,countries,0)),TRUE,FALSE),TRUE)</f>
        <v>1</v>
      </c>
      <c r="M39" s="227"/>
      <c r="N39" s="227"/>
    </row>
    <row r="40" spans="1:14" s="130" customFormat="1" x14ac:dyDescent="0.25">
      <c r="A40" s="60"/>
      <c r="B40" s="60"/>
      <c r="C40" s="60"/>
      <c r="D40" s="60"/>
      <c r="E40" s="60"/>
      <c r="F40" s="60"/>
      <c r="G40" s="60"/>
      <c r="H40" s="60"/>
      <c r="I40" s="60"/>
      <c r="J40" s="60"/>
      <c r="K40" s="227"/>
      <c r="L40" s="227"/>
      <c r="M40" s="227"/>
      <c r="N40" s="227"/>
    </row>
    <row r="41" spans="1:14" s="130" customFormat="1" ht="15.75" x14ac:dyDescent="0.25">
      <c r="A41" s="60"/>
      <c r="B41" s="456" t="s">
        <v>43</v>
      </c>
      <c r="C41" s="456"/>
      <c r="D41" s="456"/>
      <c r="E41" s="456"/>
      <c r="F41" s="60"/>
      <c r="G41" s="60"/>
      <c r="H41" s="60"/>
      <c r="I41" s="60"/>
      <c r="J41" s="60"/>
      <c r="K41" s="227"/>
      <c r="L41" s="227"/>
      <c r="M41" s="227"/>
      <c r="N41" s="227"/>
    </row>
    <row r="42" spans="1:14" s="130" customFormat="1" ht="23.25" customHeight="1" x14ac:dyDescent="0.25">
      <c r="A42" s="60"/>
      <c r="B42" s="224">
        <v>1</v>
      </c>
      <c r="C42" s="457" t="s">
        <v>421</v>
      </c>
      <c r="D42" s="457"/>
      <c r="E42" s="457"/>
      <c r="F42" s="60"/>
      <c r="G42" s="60"/>
      <c r="H42" s="60"/>
      <c r="I42" s="60"/>
      <c r="J42" s="60"/>
      <c r="K42" s="227"/>
      <c r="L42" s="227"/>
      <c r="M42" s="227"/>
      <c r="N42" s="227"/>
    </row>
    <row r="43" spans="1:14" s="130" customFormat="1" ht="23.25" customHeight="1" x14ac:dyDescent="0.25">
      <c r="A43" s="60"/>
      <c r="B43" s="224">
        <v>2</v>
      </c>
      <c r="C43" s="458" t="s">
        <v>655</v>
      </c>
      <c r="D43" s="458"/>
      <c r="E43" s="458"/>
      <c r="F43" s="60"/>
      <c r="G43" s="60"/>
      <c r="H43" s="60"/>
      <c r="I43" s="60"/>
      <c r="J43" s="60"/>
      <c r="K43" s="227"/>
      <c r="L43" s="227"/>
      <c r="M43" s="227"/>
      <c r="N43" s="227"/>
    </row>
    <row r="44" spans="1:14" s="130" customFormat="1" ht="90.75" customHeight="1" x14ac:dyDescent="0.25">
      <c r="A44" s="60"/>
      <c r="B44" s="224">
        <v>3</v>
      </c>
      <c r="C44" s="458" t="s">
        <v>569</v>
      </c>
      <c r="D44" s="458"/>
      <c r="E44" s="458"/>
      <c r="F44" s="60"/>
      <c r="G44" s="60"/>
      <c r="H44" s="60"/>
      <c r="I44" s="60"/>
      <c r="J44" s="60"/>
      <c r="K44" s="227"/>
      <c r="L44" s="227"/>
      <c r="M44" s="227"/>
      <c r="N44" s="227"/>
    </row>
    <row r="45" spans="1:14" s="130" customFormat="1" ht="44.25" customHeight="1" x14ac:dyDescent="0.25">
      <c r="A45" s="60"/>
      <c r="B45" s="224">
        <v>4</v>
      </c>
      <c r="C45" s="458" t="s">
        <v>619</v>
      </c>
      <c r="D45" s="458"/>
      <c r="E45" s="458"/>
      <c r="F45" s="60"/>
      <c r="G45" s="60"/>
      <c r="H45" s="60"/>
      <c r="I45" s="60"/>
      <c r="J45" s="60"/>
      <c r="K45" s="227"/>
      <c r="L45" s="227"/>
      <c r="M45" s="227"/>
      <c r="N45" s="227"/>
    </row>
    <row r="46" spans="1:14" s="130" customFormat="1" x14ac:dyDescent="0.25">
      <c r="A46" s="132"/>
      <c r="B46" s="132"/>
      <c r="C46" s="132"/>
      <c r="D46" s="132"/>
      <c r="E46" s="132"/>
      <c r="F46" s="132"/>
      <c r="G46" s="132"/>
      <c r="H46" s="132"/>
      <c r="I46" s="132"/>
      <c r="J46" s="132"/>
      <c r="K46" s="227"/>
      <c r="L46" s="227"/>
      <c r="M46" s="227"/>
      <c r="N46" s="227"/>
    </row>
    <row r="47" spans="1:14" s="130" customFormat="1" x14ac:dyDescent="0.25">
      <c r="A47" s="132"/>
      <c r="B47" s="132"/>
      <c r="C47" s="132"/>
      <c r="D47" s="454" t="s">
        <v>88</v>
      </c>
      <c r="E47" s="454"/>
      <c r="F47" s="454"/>
      <c r="G47" s="132"/>
      <c r="H47" s="132"/>
      <c r="I47" s="132"/>
      <c r="J47" s="132"/>
      <c r="K47" s="227"/>
      <c r="L47" s="227"/>
      <c r="M47" s="227"/>
      <c r="N47" s="227"/>
    </row>
    <row r="48" spans="1:14" s="130" customFormat="1" ht="15.75" x14ac:dyDescent="0.25">
      <c r="A48" s="132"/>
      <c r="B48" s="132"/>
      <c r="C48" s="60"/>
      <c r="D48" s="455" t="str">
        <f>IF(AND((K11=TRUE),(K14=TRUE),(K17=TRUE),(K20=TRUE),(K23=TRUE),(K26=TRUE),(K29=TRUE),(K32=TRUE),(K35=TRUE),(K38=TRUE),(L9=TRUE),(M9=TRUE)),"TRUE","FALSE")</f>
        <v>FALSE</v>
      </c>
      <c r="E48" s="455"/>
      <c r="F48" s="455"/>
      <c r="G48" s="132"/>
      <c r="H48" s="132"/>
      <c r="I48" s="132"/>
      <c r="J48" s="132"/>
      <c r="K48" s="227"/>
      <c r="L48" s="227"/>
      <c r="M48" s="227"/>
      <c r="N48" s="227"/>
    </row>
    <row r="49" spans="1:14" s="130" customFormat="1" x14ac:dyDescent="0.25">
      <c r="A49" s="132"/>
      <c r="B49" s="132"/>
      <c r="C49" s="132"/>
      <c r="D49" s="132"/>
      <c r="E49" s="132"/>
      <c r="F49" s="132"/>
      <c r="G49" s="132"/>
      <c r="H49" s="132"/>
      <c r="I49" s="132"/>
      <c r="J49" s="132"/>
      <c r="K49" s="227"/>
      <c r="L49" s="227"/>
      <c r="M49" s="227"/>
      <c r="N49" s="227"/>
    </row>
    <row r="50" spans="1:14" s="130" customFormat="1" x14ac:dyDescent="0.25">
      <c r="A50" s="228"/>
      <c r="B50" s="228"/>
      <c r="C50" s="228"/>
      <c r="D50" s="228"/>
      <c r="E50" s="228"/>
      <c r="F50" s="228"/>
      <c r="G50" s="228"/>
      <c r="H50" s="228"/>
      <c r="I50" s="228"/>
      <c r="J50" s="228"/>
      <c r="K50" s="227"/>
      <c r="L50" s="227"/>
      <c r="M50" s="227"/>
      <c r="N50" s="227"/>
    </row>
  </sheetData>
  <sheetProtection algorithmName="SHA-512" hashValue="0l06DOA1xKGpiHDk9UQY5pqp0QLJkRG/aI+E9KY4V68NC5oaD73ULANO7vCi5xzULl93jHXgey1x1I4zAi0f4A==" saltValue="zlUcnaP85IPjgFx1ieTLAw==" spinCount="100000" sheet="1" objects="1" scenarios="1"/>
  <mergeCells count="69">
    <mergeCell ref="D47:F47"/>
    <mergeCell ref="D48:F48"/>
    <mergeCell ref="B41:E41"/>
    <mergeCell ref="C42:E42"/>
    <mergeCell ref="C43:E43"/>
    <mergeCell ref="C44:E44"/>
    <mergeCell ref="C45:E45"/>
    <mergeCell ref="I37:I39"/>
    <mergeCell ref="C34:C36"/>
    <mergeCell ref="D34:D36"/>
    <mergeCell ref="F34:F36"/>
    <mergeCell ref="G34:G36"/>
    <mergeCell ref="H34:H36"/>
    <mergeCell ref="I34:I36"/>
    <mergeCell ref="C37:C39"/>
    <mergeCell ref="D37:D39"/>
    <mergeCell ref="F37:F39"/>
    <mergeCell ref="G37:G39"/>
    <mergeCell ref="H37:H39"/>
    <mergeCell ref="F31:F33"/>
    <mergeCell ref="G31:G33"/>
    <mergeCell ref="H31:H33"/>
    <mergeCell ref="I31:I33"/>
    <mergeCell ref="C28:C30"/>
    <mergeCell ref="D28:D30"/>
    <mergeCell ref="F28:F30"/>
    <mergeCell ref="G28:G30"/>
    <mergeCell ref="H28:H30"/>
    <mergeCell ref="I28:I30"/>
    <mergeCell ref="C31:C33"/>
    <mergeCell ref="D31:D33"/>
    <mergeCell ref="I25:I27"/>
    <mergeCell ref="C22:C24"/>
    <mergeCell ref="D22:D24"/>
    <mergeCell ref="F22:F24"/>
    <mergeCell ref="G22:G24"/>
    <mergeCell ref="H22:H24"/>
    <mergeCell ref="I22:I24"/>
    <mergeCell ref="C25:C27"/>
    <mergeCell ref="D25:D27"/>
    <mergeCell ref="F25:F27"/>
    <mergeCell ref="G25:G27"/>
    <mergeCell ref="H25:H27"/>
    <mergeCell ref="I19:I21"/>
    <mergeCell ref="C16:C18"/>
    <mergeCell ref="D16:D18"/>
    <mergeCell ref="F16:F18"/>
    <mergeCell ref="G16:G18"/>
    <mergeCell ref="H16:H18"/>
    <mergeCell ref="I16:I18"/>
    <mergeCell ref="C19:C21"/>
    <mergeCell ref="D19:D21"/>
    <mergeCell ref="F19:F21"/>
    <mergeCell ref="G19:G21"/>
    <mergeCell ref="H19:H21"/>
    <mergeCell ref="A6:I6"/>
    <mergeCell ref="C8:I8"/>
    <mergeCell ref="H10:H12"/>
    <mergeCell ref="I10:I12"/>
    <mergeCell ref="I13:I15"/>
    <mergeCell ref="C13:C15"/>
    <mergeCell ref="D13:D15"/>
    <mergeCell ref="F13:F15"/>
    <mergeCell ref="G13:G15"/>
    <mergeCell ref="H13:H15"/>
    <mergeCell ref="C10:C12"/>
    <mergeCell ref="D10:D12"/>
    <mergeCell ref="F10:F12"/>
    <mergeCell ref="G10:G12"/>
  </mergeCells>
  <conditionalFormatting sqref="D48:F48">
    <cfRule type="cellIs" dxfId="94" priority="1" operator="equal">
      <formula>"TRUE"</formula>
    </cfRule>
    <cfRule type="cellIs" dxfId="93" priority="2" operator="equal">
      <formula>"FALSE"</formula>
    </cfRule>
  </conditionalFormatting>
  <dataValidations count="3">
    <dataValidation type="list" allowBlank="1" showInputMessage="1" showErrorMessage="1" sqref="E10:F39" xr:uid="{00000000-0002-0000-0300-000000000000}">
      <formula1>countries</formula1>
    </dataValidation>
    <dataValidation type="whole" operator="greaterThanOrEqual" allowBlank="1" showInputMessage="1" showErrorMessage="1" sqref="D10:D39" xr:uid="{00000000-0002-0000-0300-000001000000}">
      <formula1>0</formula1>
    </dataValidation>
    <dataValidation type="decimal" allowBlank="1" showInputMessage="1" showErrorMessage="1" sqref="H10:I39" xr:uid="{00000000-0002-0000-0300-000002000000}">
      <formula1>-9999999999999990</formula1>
      <formula2>9999999999999990</formula2>
    </dataValidation>
  </dataValidations>
  <pageMargins left="0.7" right="0.7" top="0.75" bottom="0.75" header="0.3" footer="0.3"/>
  <pageSetup paperSize="9" scale="50"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5"/>
  <sheetViews>
    <sheetView showGridLines="0" view="pageBreakPreview" zoomScaleNormal="100" zoomScaleSheetLayoutView="100" workbookViewId="0"/>
  </sheetViews>
  <sheetFormatPr defaultRowHeight="15.75" x14ac:dyDescent="0.25"/>
  <cols>
    <col min="1" max="2" width="4.7109375" style="131" customWidth="1"/>
    <col min="3" max="3" width="5.85546875" style="131" customWidth="1"/>
    <col min="4" max="4" width="90" style="133" customWidth="1"/>
    <col min="5" max="5" width="20.7109375" style="131" customWidth="1"/>
    <col min="6" max="6" width="10" style="131" customWidth="1"/>
    <col min="7" max="7" width="4.7109375" style="131" customWidth="1"/>
    <col min="8" max="8" width="9.140625" style="227"/>
    <col min="9" max="9" width="9.140625" style="241"/>
    <col min="10" max="10" width="9.140625" style="227"/>
    <col min="11" max="11" width="9.140625" style="225"/>
    <col min="12" max="16384" width="9.140625" style="131"/>
  </cols>
  <sheetData>
    <row r="1" spans="1:11" s="130" customFormat="1" ht="21" customHeight="1" x14ac:dyDescent="0.25">
      <c r="B1" s="116" t="str">
        <f>Instructions!A1</f>
        <v>Form RBSF-ASP</v>
      </c>
      <c r="D1" s="57"/>
      <c r="E1" s="57"/>
      <c r="F1" s="60"/>
      <c r="G1" s="60"/>
      <c r="H1" s="229"/>
      <c r="I1" s="340"/>
      <c r="J1" s="229"/>
      <c r="K1" s="235"/>
    </row>
    <row r="2" spans="1:11" s="130" customFormat="1" ht="15.75" customHeight="1" x14ac:dyDescent="0.25">
      <c r="B2" s="57"/>
      <c r="C2" s="57"/>
      <c r="D2" s="57"/>
      <c r="E2" s="57"/>
      <c r="F2" s="60"/>
      <c r="G2" s="60"/>
      <c r="H2" s="229"/>
      <c r="I2" s="340"/>
      <c r="J2" s="229"/>
      <c r="K2" s="235"/>
    </row>
    <row r="3" spans="1:11" s="130" customFormat="1" ht="15.75" customHeight="1" x14ac:dyDescent="0.25">
      <c r="B3" s="366">
        <f>'Section A'!D21</f>
        <v>0</v>
      </c>
      <c r="C3" s="57"/>
      <c r="D3" s="57"/>
      <c r="E3" s="57"/>
      <c r="F3" s="60"/>
      <c r="G3" s="60"/>
      <c r="H3" s="229"/>
      <c r="I3" s="340"/>
      <c r="J3" s="229"/>
      <c r="K3" s="235"/>
    </row>
    <row r="4" spans="1:11" s="130" customFormat="1" x14ac:dyDescent="0.25">
      <c r="B4" s="60"/>
      <c r="C4" s="60"/>
      <c r="D4" s="61"/>
      <c r="E4" s="60"/>
      <c r="F4" s="60"/>
      <c r="G4" s="60"/>
      <c r="H4" s="229"/>
      <c r="I4" s="340"/>
      <c r="J4" s="229"/>
      <c r="K4" s="235"/>
    </row>
    <row r="5" spans="1:11" s="130" customFormat="1" ht="18.75" customHeight="1" x14ac:dyDescent="0.25">
      <c r="B5" s="209"/>
      <c r="C5" s="209"/>
      <c r="D5" s="209"/>
      <c r="E5" s="459"/>
      <c r="F5" s="459"/>
      <c r="G5" s="60"/>
      <c r="H5" s="229"/>
      <c r="I5" s="340"/>
      <c r="J5" s="229"/>
      <c r="K5" s="235"/>
    </row>
    <row r="6" spans="1:11" s="130" customFormat="1" ht="18.75" x14ac:dyDescent="0.25">
      <c r="A6" s="423" t="s">
        <v>678</v>
      </c>
      <c r="B6" s="423"/>
      <c r="C6" s="423"/>
      <c r="D6" s="423"/>
      <c r="E6" s="423"/>
      <c r="F6" s="423"/>
      <c r="G6" s="60"/>
      <c r="H6" s="229"/>
      <c r="I6" s="340"/>
      <c r="J6" s="229"/>
      <c r="K6" s="235"/>
    </row>
    <row r="7" spans="1:11" s="130" customFormat="1" ht="27.75" customHeight="1" x14ac:dyDescent="0.25">
      <c r="B7" s="460" t="s">
        <v>388</v>
      </c>
      <c r="C7" s="460"/>
      <c r="D7" s="460"/>
      <c r="E7" s="460"/>
      <c r="F7" s="210"/>
      <c r="G7" s="60"/>
      <c r="H7" s="229"/>
      <c r="I7" s="340"/>
      <c r="J7" s="229"/>
      <c r="K7" s="235"/>
    </row>
    <row r="8" spans="1:11" s="130" customFormat="1" x14ac:dyDescent="0.25">
      <c r="B8" s="211"/>
      <c r="C8" s="211"/>
      <c r="D8" s="211"/>
      <c r="E8" s="211"/>
      <c r="F8" s="212"/>
      <c r="G8" s="60"/>
      <c r="H8" s="229"/>
      <c r="I8" s="340"/>
      <c r="J8" s="229"/>
      <c r="K8" s="235"/>
    </row>
    <row r="9" spans="1:11" s="130" customFormat="1" x14ac:dyDescent="0.25">
      <c r="B9" s="461">
        <v>1</v>
      </c>
      <c r="C9" s="463" t="s">
        <v>434</v>
      </c>
      <c r="D9" s="463"/>
      <c r="E9" s="463"/>
      <c r="F9" s="213"/>
      <c r="G9" s="60"/>
      <c r="H9" s="229"/>
      <c r="I9" s="340"/>
      <c r="J9" s="229"/>
      <c r="K9" s="235"/>
    </row>
    <row r="10" spans="1:11" s="130" customFormat="1" x14ac:dyDescent="0.25">
      <c r="B10" s="462"/>
      <c r="C10" s="464"/>
      <c r="D10" s="464"/>
      <c r="E10" s="464"/>
      <c r="F10" s="213"/>
      <c r="G10" s="60"/>
      <c r="H10" s="229"/>
      <c r="I10" s="340"/>
      <c r="J10" s="229"/>
      <c r="K10" s="235"/>
    </row>
    <row r="11" spans="1:11" s="130" customFormat="1" ht="33" customHeight="1" x14ac:dyDescent="0.25">
      <c r="B11" s="59" t="s">
        <v>20</v>
      </c>
      <c r="C11" s="413" t="s">
        <v>435</v>
      </c>
      <c r="D11" s="413"/>
      <c r="E11" s="60"/>
      <c r="F11" s="214"/>
      <c r="G11" s="60"/>
      <c r="H11" s="229"/>
      <c r="I11" s="340"/>
      <c r="J11" s="229" t="b">
        <f>IF(ISNA(MATCH(FALSE,J13:J32,0)),TRUE,FALSE)</f>
        <v>0</v>
      </c>
      <c r="K11" s="235"/>
    </row>
    <row r="12" spans="1:11" s="130" customFormat="1" x14ac:dyDescent="0.25">
      <c r="B12" s="59"/>
      <c r="C12" s="54"/>
      <c r="D12" s="352"/>
      <c r="E12" s="60"/>
      <c r="F12" s="214"/>
      <c r="G12" s="60"/>
      <c r="H12" s="229"/>
      <c r="I12" s="340"/>
      <c r="J12" s="229"/>
      <c r="K12" s="235"/>
    </row>
    <row r="13" spans="1:11" s="130" customFormat="1" ht="53.25" customHeight="1" x14ac:dyDescent="0.25">
      <c r="B13" s="215"/>
      <c r="C13" s="49" t="s">
        <v>21</v>
      </c>
      <c r="D13" s="352" t="s">
        <v>385</v>
      </c>
      <c r="E13" s="273"/>
      <c r="F13" s="214"/>
      <c r="G13" s="60"/>
      <c r="H13" s="229"/>
      <c r="I13" s="340" t="b">
        <f>IF(AND(E38&gt;0,E13="NO"),FALSE,TRUE)</f>
        <v>1</v>
      </c>
      <c r="J13" s="229" t="b">
        <f>IF(ISNUMBER(MATCH(E13,yn,0)),TRUE,FALSE)</f>
        <v>0</v>
      </c>
      <c r="K13" s="235"/>
    </row>
    <row r="14" spans="1:11" s="130" customFormat="1" ht="12.75" customHeight="1" x14ac:dyDescent="0.25">
      <c r="B14" s="215"/>
      <c r="C14" s="49"/>
      <c r="D14" s="352"/>
      <c r="E14" s="352"/>
      <c r="F14" s="214"/>
      <c r="G14" s="60"/>
      <c r="H14" s="229"/>
      <c r="I14" s="340"/>
      <c r="J14" s="229"/>
      <c r="K14" s="235"/>
    </row>
    <row r="15" spans="1:11" s="130" customFormat="1" ht="66.75" customHeight="1" x14ac:dyDescent="0.25">
      <c r="B15" s="215"/>
      <c r="C15" s="45" t="s">
        <v>22</v>
      </c>
      <c r="D15" s="62" t="s">
        <v>23</v>
      </c>
      <c r="E15" s="60"/>
      <c r="F15" s="214"/>
      <c r="G15" s="60"/>
      <c r="H15" s="229"/>
      <c r="I15" s="340"/>
      <c r="J15" s="229"/>
      <c r="K15" s="235"/>
    </row>
    <row r="16" spans="1:11" s="130" customFormat="1" ht="32.1" customHeight="1" x14ac:dyDescent="0.25">
      <c r="B16" s="215"/>
      <c r="C16" s="60"/>
      <c r="D16" s="62" t="s">
        <v>24</v>
      </c>
      <c r="E16" s="273"/>
      <c r="F16" s="214"/>
      <c r="G16" s="60"/>
      <c r="H16" s="340"/>
      <c r="I16" s="340" t="b">
        <f>IF(AND(E34&gt;0,E16="NO"),FALSE,TRUE)</f>
        <v>1</v>
      </c>
      <c r="J16" s="229" t="b">
        <f>IF(ISNUMBER(MATCH(E16,yn,0)),TRUE,FALSE)</f>
        <v>0</v>
      </c>
      <c r="K16" s="235"/>
    </row>
    <row r="17" spans="2:11" s="130" customFormat="1" x14ac:dyDescent="0.25">
      <c r="B17" s="215"/>
      <c r="C17" s="60"/>
      <c r="D17" s="62"/>
      <c r="E17" s="60"/>
      <c r="F17" s="214"/>
      <c r="G17" s="60"/>
      <c r="H17" s="229"/>
      <c r="I17" s="340"/>
      <c r="J17" s="229"/>
      <c r="K17" s="235"/>
    </row>
    <row r="18" spans="2:11" s="130" customFormat="1" ht="32.1" customHeight="1" x14ac:dyDescent="0.25">
      <c r="B18" s="215"/>
      <c r="C18" s="60"/>
      <c r="D18" s="62" t="s">
        <v>25</v>
      </c>
      <c r="E18" s="273"/>
      <c r="F18" s="214"/>
      <c r="G18" s="60"/>
      <c r="H18" s="227"/>
      <c r="I18" s="241"/>
      <c r="J18" s="229" t="b">
        <f>IF(ISNUMBER(MATCH(E18,yn,0)),TRUE,FALSE)</f>
        <v>0</v>
      </c>
      <c r="K18" s="235"/>
    </row>
    <row r="19" spans="2:11" s="130" customFormat="1" x14ac:dyDescent="0.25">
      <c r="B19" s="215"/>
      <c r="C19" s="60"/>
      <c r="D19" s="62"/>
      <c r="E19" s="60"/>
      <c r="F19" s="214"/>
      <c r="G19" s="60"/>
      <c r="H19" s="229"/>
      <c r="I19" s="340"/>
      <c r="J19" s="229"/>
      <c r="K19" s="235"/>
    </row>
    <row r="20" spans="2:11" s="130" customFormat="1" ht="32.1" customHeight="1" x14ac:dyDescent="0.25">
      <c r="B20" s="215"/>
      <c r="C20" s="60"/>
      <c r="D20" s="62" t="s">
        <v>381</v>
      </c>
      <c r="E20" s="273"/>
      <c r="F20" s="214"/>
      <c r="G20" s="60"/>
      <c r="H20" s="229"/>
      <c r="I20" s="340"/>
      <c r="J20" s="229" t="b">
        <f>IF(ISNUMBER(MATCH(E20,yn,0)),TRUE,FALSE)</f>
        <v>0</v>
      </c>
      <c r="K20" s="235"/>
    </row>
    <row r="21" spans="2:11" s="130" customFormat="1" x14ac:dyDescent="0.25">
      <c r="B21" s="215"/>
      <c r="C21" s="60"/>
      <c r="D21" s="62"/>
      <c r="E21" s="60"/>
      <c r="F21" s="214"/>
      <c r="G21" s="60"/>
      <c r="H21" s="229"/>
      <c r="I21" s="340"/>
      <c r="J21" s="229"/>
      <c r="K21" s="235"/>
    </row>
    <row r="22" spans="2:11" s="130" customFormat="1" ht="32.1" customHeight="1" x14ac:dyDescent="0.25">
      <c r="B22" s="215"/>
      <c r="C22" s="60"/>
      <c r="D22" s="62" t="s">
        <v>382</v>
      </c>
      <c r="E22" s="273"/>
      <c r="F22" s="214"/>
      <c r="G22" s="60"/>
      <c r="H22" s="229"/>
      <c r="I22" s="340"/>
      <c r="J22" s="229" t="b">
        <f>IF(ISNUMBER(MATCH(E22,yn,0)),TRUE,FALSE)</f>
        <v>0</v>
      </c>
      <c r="K22" s="235"/>
    </row>
    <row r="23" spans="2:11" s="130" customFormat="1" x14ac:dyDescent="0.25">
      <c r="B23" s="215"/>
      <c r="C23" s="60"/>
      <c r="D23" s="62"/>
      <c r="E23" s="60"/>
      <c r="F23" s="214"/>
      <c r="G23" s="60"/>
      <c r="H23" s="229"/>
      <c r="I23" s="340"/>
      <c r="J23" s="229"/>
      <c r="K23" s="235"/>
    </row>
    <row r="24" spans="2:11" s="130" customFormat="1" ht="32.1" customHeight="1" x14ac:dyDescent="0.25">
      <c r="B24" s="215"/>
      <c r="C24" s="60"/>
      <c r="D24" s="62" t="s">
        <v>383</v>
      </c>
      <c r="E24" s="273"/>
      <c r="F24" s="214"/>
      <c r="G24" s="60"/>
      <c r="H24" s="229"/>
      <c r="I24" s="340"/>
      <c r="J24" s="229" t="b">
        <f>IF(ISNUMBER(MATCH(E24,yn,0)),TRUE,FALSE)</f>
        <v>0</v>
      </c>
      <c r="K24" s="235"/>
    </row>
    <row r="25" spans="2:11" s="130" customFormat="1" x14ac:dyDescent="0.25">
      <c r="B25" s="215"/>
      <c r="C25" s="60"/>
      <c r="D25" s="62"/>
      <c r="E25" s="60"/>
      <c r="F25" s="214"/>
      <c r="G25" s="60"/>
      <c r="H25" s="229"/>
      <c r="I25" s="340"/>
      <c r="J25" s="229"/>
      <c r="K25" s="235"/>
    </row>
    <row r="26" spans="2:11" s="130" customFormat="1" ht="32.1" customHeight="1" x14ac:dyDescent="0.25">
      <c r="B26" s="215"/>
      <c r="C26" s="60"/>
      <c r="D26" s="62" t="s">
        <v>384</v>
      </c>
      <c r="E26" s="273"/>
      <c r="F26" s="214"/>
      <c r="G26" s="60"/>
      <c r="H26" s="229"/>
      <c r="I26" s="340"/>
      <c r="J26" s="229" t="b">
        <f>IF(ISNUMBER(MATCH(E26,yn,0)),TRUE,FALSE)</f>
        <v>0</v>
      </c>
      <c r="K26" s="235"/>
    </row>
    <row r="27" spans="2:11" s="130" customFormat="1" x14ac:dyDescent="0.25">
      <c r="B27" s="215"/>
      <c r="C27" s="60"/>
      <c r="D27" s="62"/>
      <c r="E27" s="60"/>
      <c r="F27" s="214"/>
      <c r="G27" s="60"/>
      <c r="H27" s="229"/>
      <c r="I27" s="340"/>
      <c r="J27" s="229"/>
      <c r="K27" s="235"/>
    </row>
    <row r="28" spans="2:11" s="130" customFormat="1" ht="32.1" customHeight="1" x14ac:dyDescent="0.25">
      <c r="B28" s="215"/>
      <c r="C28" s="60"/>
      <c r="D28" s="62" t="s">
        <v>26</v>
      </c>
      <c r="E28" s="273"/>
      <c r="F28" s="214"/>
      <c r="G28" s="60"/>
      <c r="H28" s="229"/>
      <c r="I28" s="340" t="b">
        <f>IF(AND(E36&gt;0,E28="NO"),FALSE,TRUE)</f>
        <v>1</v>
      </c>
      <c r="J28" s="229" t="b">
        <f>IF(ISNUMBER(MATCH(E28,yn,0)),TRUE,FALSE)</f>
        <v>0</v>
      </c>
      <c r="K28" s="235"/>
    </row>
    <row r="29" spans="2:11" s="130" customFormat="1" x14ac:dyDescent="0.25">
      <c r="B29" s="215"/>
      <c r="C29" s="60"/>
      <c r="D29" s="62"/>
      <c r="E29" s="60"/>
      <c r="F29" s="214"/>
      <c r="G29" s="60"/>
      <c r="H29" s="229"/>
      <c r="I29" s="340"/>
      <c r="J29" s="229"/>
      <c r="K29" s="235"/>
    </row>
    <row r="30" spans="2:11" s="130" customFormat="1" ht="78.75" x14ac:dyDescent="0.25">
      <c r="B30" s="215"/>
      <c r="C30" s="60"/>
      <c r="D30" s="62" t="s">
        <v>393</v>
      </c>
      <c r="E30" s="273"/>
      <c r="F30" s="214"/>
      <c r="G30" s="60"/>
      <c r="H30" s="229"/>
      <c r="I30" s="340"/>
      <c r="J30" s="229" t="b">
        <f>IF(ISNUMBER(MATCH(E30,yn,0)),TRUE,FALSE)</f>
        <v>0</v>
      </c>
      <c r="K30" s="235"/>
    </row>
    <row r="31" spans="2:11" s="130" customFormat="1" ht="15" x14ac:dyDescent="0.25">
      <c r="B31" s="215"/>
      <c r="C31" s="60"/>
      <c r="D31" s="131"/>
      <c r="E31" s="216"/>
      <c r="F31" s="217"/>
      <c r="G31" s="60"/>
      <c r="H31" s="229"/>
      <c r="I31" s="340"/>
      <c r="J31" s="229"/>
      <c r="K31" s="235"/>
    </row>
    <row r="32" spans="2:11" s="130" customFormat="1" ht="52.5" customHeight="1" x14ac:dyDescent="0.25">
      <c r="B32" s="59"/>
      <c r="C32" s="54" t="s">
        <v>464</v>
      </c>
      <c r="D32" s="343" t="s">
        <v>465</v>
      </c>
      <c r="E32" s="273"/>
      <c r="F32" s="214"/>
      <c r="G32" s="60"/>
      <c r="H32" s="227"/>
      <c r="I32" s="340" t="b">
        <f>IF(AND(E40&gt;0,E32="NO"),FALSE,TRUE)</f>
        <v>1</v>
      </c>
      <c r="J32" s="229" t="b">
        <f>IF(ISNUMBER(MATCH(E32,yn,0)),TRUE,FALSE)</f>
        <v>0</v>
      </c>
      <c r="K32" s="235"/>
    </row>
    <row r="33" spans="2:11" s="130" customFormat="1" ht="70.5" customHeight="1" x14ac:dyDescent="0.25">
      <c r="B33" s="59" t="s">
        <v>27</v>
      </c>
      <c r="C33" s="413" t="s">
        <v>600</v>
      </c>
      <c r="D33" s="413"/>
      <c r="E33" s="60"/>
      <c r="F33" s="214"/>
      <c r="G33" s="60"/>
      <c r="H33" s="229"/>
      <c r="I33" s="340"/>
      <c r="J33" s="229"/>
      <c r="K33" s="235"/>
    </row>
    <row r="34" spans="2:11" s="130" customFormat="1" ht="32.1" customHeight="1" x14ac:dyDescent="0.25">
      <c r="B34" s="59"/>
      <c r="C34" s="68" t="s">
        <v>87</v>
      </c>
      <c r="D34" s="61" t="s">
        <v>394</v>
      </c>
      <c r="E34" s="274"/>
      <c r="F34" s="214"/>
      <c r="G34" s="60"/>
      <c r="H34" s="229"/>
      <c r="I34" s="340"/>
      <c r="J34" s="229"/>
      <c r="K34" s="235"/>
    </row>
    <row r="35" spans="2:11" s="130" customFormat="1" ht="18.75" customHeight="1" x14ac:dyDescent="0.25">
      <c r="B35" s="59"/>
      <c r="C35" s="49"/>
      <c r="D35" s="61"/>
      <c r="E35" s="60"/>
      <c r="F35" s="214"/>
      <c r="G35" s="60"/>
      <c r="H35" s="229"/>
      <c r="I35" s="340"/>
      <c r="J35" s="229"/>
      <c r="K35" s="235"/>
    </row>
    <row r="36" spans="2:11" s="130" customFormat="1" ht="32.1" customHeight="1" x14ac:dyDescent="0.25">
      <c r="B36" s="59"/>
      <c r="C36" s="45" t="s">
        <v>28</v>
      </c>
      <c r="D36" s="119" t="s">
        <v>395</v>
      </c>
      <c r="E36" s="274"/>
      <c r="F36" s="214"/>
      <c r="G36" s="60"/>
      <c r="H36" s="229"/>
      <c r="I36" s="340"/>
      <c r="J36" s="229"/>
      <c r="K36" s="235"/>
    </row>
    <row r="37" spans="2:11" s="130" customFormat="1" x14ac:dyDescent="0.25">
      <c r="B37" s="236"/>
      <c r="C37" s="237"/>
      <c r="D37" s="238"/>
      <c r="E37" s="239"/>
      <c r="F37" s="240"/>
      <c r="G37" s="60"/>
      <c r="H37" s="229"/>
      <c r="I37" s="340"/>
      <c r="J37" s="229"/>
      <c r="K37" s="235"/>
    </row>
    <row r="38" spans="2:11" s="130" customFormat="1" ht="63.75" customHeight="1" x14ac:dyDescent="0.25">
      <c r="B38" s="59"/>
      <c r="C38" s="45" t="s">
        <v>455</v>
      </c>
      <c r="D38" s="119" t="s">
        <v>570</v>
      </c>
      <c r="E38" s="274"/>
      <c r="F38" s="214"/>
      <c r="G38" s="60"/>
      <c r="H38" s="229"/>
      <c r="I38" s="340"/>
      <c r="J38" s="229"/>
      <c r="K38" s="235"/>
    </row>
    <row r="39" spans="2:11" s="130" customFormat="1" ht="15" x14ac:dyDescent="0.25">
      <c r="B39" s="215"/>
      <c r="C39" s="60"/>
      <c r="D39" s="131"/>
      <c r="E39" s="216"/>
      <c r="F39" s="217"/>
      <c r="G39" s="60"/>
      <c r="H39" s="229"/>
      <c r="I39" s="340"/>
      <c r="J39" s="229"/>
      <c r="K39" s="235"/>
    </row>
    <row r="40" spans="2:11" s="130" customFormat="1" ht="63.75" customHeight="1" x14ac:dyDescent="0.25">
      <c r="B40" s="59"/>
      <c r="C40" s="45" t="s">
        <v>466</v>
      </c>
      <c r="D40" s="342" t="s">
        <v>571</v>
      </c>
      <c r="E40" s="274"/>
      <c r="F40" s="214"/>
      <c r="G40" s="60"/>
      <c r="H40" s="229"/>
      <c r="I40" s="340"/>
      <c r="J40" s="229"/>
      <c r="K40" s="235"/>
    </row>
    <row r="41" spans="2:11" s="130" customFormat="1" x14ac:dyDescent="0.25">
      <c r="B41" s="218"/>
      <c r="C41" s="219"/>
      <c r="D41" s="220"/>
      <c r="E41" s="221"/>
      <c r="F41" s="222"/>
      <c r="G41" s="60"/>
      <c r="H41" s="229"/>
      <c r="I41" s="340"/>
      <c r="J41" s="229"/>
      <c r="K41" s="235"/>
    </row>
    <row r="42" spans="2:11" s="130" customFormat="1" x14ac:dyDescent="0.25">
      <c r="B42" s="54"/>
      <c r="C42" s="352"/>
      <c r="D42" s="62"/>
      <c r="E42" s="60"/>
      <c r="F42" s="60"/>
      <c r="G42" s="60"/>
      <c r="H42" s="229"/>
      <c r="I42" s="340"/>
      <c r="J42" s="229"/>
      <c r="K42" s="235"/>
    </row>
    <row r="43" spans="2:11" s="130" customFormat="1" x14ac:dyDescent="0.25">
      <c r="B43" s="54"/>
      <c r="C43" s="352"/>
      <c r="D43" s="48" t="s">
        <v>88</v>
      </c>
      <c r="E43" s="60"/>
      <c r="F43" s="60"/>
      <c r="G43" s="60"/>
      <c r="H43" s="229"/>
      <c r="I43" s="340"/>
      <c r="J43" s="229"/>
      <c r="K43" s="235"/>
    </row>
    <row r="44" spans="2:11" s="130" customFormat="1" x14ac:dyDescent="0.25">
      <c r="B44" s="60"/>
      <c r="C44" s="60"/>
      <c r="D44" s="54" t="str">
        <f>IF(OR(ISBLANK(E13),ISBLANK(E16),ISBLANK(E18),ISBLANK(E20),ISBLANK(E22),ISBLANK(E24),ISBLANK(E26),ISBLANK(E28),ISBLANK(E30),ISBLANK(E32),ISBLANK(E34),ISBLANK(E36),ISBLANK(E38),ISBLANK(E40),I13=FALSE,I16=FALSE,I28=FALSE,I32=FALSE,J11=FALSE),"FALSE","TRUE")</f>
        <v>FALSE</v>
      </c>
      <c r="E44" s="131"/>
      <c r="F44" s="60"/>
      <c r="G44" s="60"/>
      <c r="H44" s="229"/>
      <c r="I44" s="340"/>
      <c r="J44" s="229"/>
      <c r="K44" s="235"/>
    </row>
    <row r="45" spans="2:11" s="130" customFormat="1" x14ac:dyDescent="0.25">
      <c r="B45" s="60"/>
      <c r="C45" s="60"/>
      <c r="D45" s="61"/>
      <c r="E45" s="60"/>
      <c r="F45" s="60"/>
      <c r="G45" s="60"/>
      <c r="H45" s="229"/>
      <c r="I45" s="340"/>
      <c r="J45" s="229"/>
      <c r="K45" s="235"/>
    </row>
  </sheetData>
  <sheetProtection algorithmName="SHA-512" hashValue="rCJIex/e0sIOIBwA6hnirDJqA/0I0Y3mYeLYUh6Qy0+ByZ/zKYX8ZYIHKhCGp/msozgrNAGBcualT02cv4i7qw==" saltValue="BapGinEeAtiSMM/ImzlJMw==" spinCount="100000" sheet="1" objects="1" scenarios="1"/>
  <mergeCells count="7">
    <mergeCell ref="C11:D11"/>
    <mergeCell ref="C33:D33"/>
    <mergeCell ref="E5:F5"/>
    <mergeCell ref="B7:E7"/>
    <mergeCell ref="B9:B10"/>
    <mergeCell ref="A6:F6"/>
    <mergeCell ref="C9:E10"/>
  </mergeCells>
  <conditionalFormatting sqref="D44">
    <cfRule type="cellIs" dxfId="92" priority="1" operator="equal">
      <formula>"TRUE"</formula>
    </cfRule>
    <cfRule type="cellIs" dxfId="91" priority="2" operator="equal">
      <formula>"FALSE"</formula>
    </cfRule>
  </conditionalFormatting>
  <dataValidations count="2">
    <dataValidation type="whole" operator="greaterThanOrEqual" allowBlank="1" showInputMessage="1" showErrorMessage="1" sqref="E36 E34 E38:E40" xr:uid="{00000000-0002-0000-0400-000000000000}">
      <formula1>0</formula1>
    </dataValidation>
    <dataValidation type="list" allowBlank="1" showInputMessage="1" showErrorMessage="1" sqref="E13 E16 E18 E20 E22 E24 E26 E28 E30 E32" xr:uid="{00000000-0002-0000-0400-000001000000}">
      <formula1>yn</formula1>
    </dataValidation>
  </dataValidations>
  <pageMargins left="0.70000000000000007" right="0.70000000000000007" top="0.75" bottom="0.75" header="0.30000000000000004" footer="0.30000000000000004"/>
  <pageSetup paperSize="9" scale="62" fitToHeight="0" orientation="portrait" r:id="rId1"/>
  <rowBreaks count="1" manualBreakCount="1">
    <brk id="32"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78"/>
  <sheetViews>
    <sheetView showGridLines="0" view="pageBreakPreview" zoomScaleNormal="100" zoomScaleSheetLayoutView="100" workbookViewId="0"/>
  </sheetViews>
  <sheetFormatPr defaultRowHeight="15.75" x14ac:dyDescent="0.25"/>
  <cols>
    <col min="1" max="1" width="4.7109375" style="131" customWidth="1"/>
    <col min="2" max="2" width="5.85546875" style="131" customWidth="1"/>
    <col min="3" max="3" width="7.5703125" style="131" customWidth="1"/>
    <col min="4" max="4" width="7.28515625" style="133" bestFit="1" customWidth="1"/>
    <col min="5" max="6" width="26.5703125" style="131" customWidth="1"/>
    <col min="7" max="7" width="40.140625" style="131" customWidth="1"/>
    <col min="8" max="8" width="4.7109375" style="131" customWidth="1"/>
    <col min="9" max="10" width="9.140625" style="227" customWidth="1"/>
    <col min="11" max="11" width="9.140625" style="131" customWidth="1"/>
    <col min="12" max="16384" width="9.140625" style="131"/>
  </cols>
  <sheetData>
    <row r="1" spans="1:19" s="130" customFormat="1" ht="18.75" customHeight="1" x14ac:dyDescent="0.25">
      <c r="B1" s="116" t="str">
        <f>Instructions!A1</f>
        <v>Form RBSF-ASP</v>
      </c>
      <c r="C1" s="68"/>
      <c r="D1" s="68"/>
      <c r="E1" s="68"/>
      <c r="F1" s="68"/>
      <c r="G1" s="60"/>
      <c r="H1" s="60"/>
      <c r="I1" s="227"/>
      <c r="J1" s="227"/>
      <c r="K1" s="131"/>
    </row>
    <row r="2" spans="1:19" s="130" customFormat="1" ht="15.75" customHeight="1" x14ac:dyDescent="0.25">
      <c r="A2" s="57"/>
      <c r="B2" s="68"/>
      <c r="C2" s="68"/>
      <c r="D2" s="68"/>
      <c r="E2" s="68"/>
      <c r="F2" s="68"/>
      <c r="G2" s="60"/>
      <c r="H2" s="60"/>
      <c r="I2" s="227"/>
      <c r="J2" s="227"/>
      <c r="K2" s="131"/>
    </row>
    <row r="3" spans="1:19" s="130" customFormat="1" ht="15.75" customHeight="1" x14ac:dyDescent="0.25">
      <c r="A3" s="57"/>
      <c r="B3" s="366">
        <f>'Section A'!D21</f>
        <v>0</v>
      </c>
      <c r="C3" s="68"/>
      <c r="D3" s="68"/>
      <c r="E3" s="68"/>
      <c r="F3" s="68"/>
      <c r="G3" s="60"/>
      <c r="H3" s="60"/>
      <c r="I3" s="227"/>
      <c r="J3" s="227"/>
      <c r="K3" s="131"/>
    </row>
    <row r="4" spans="1:19" s="130" customFormat="1" x14ac:dyDescent="0.25">
      <c r="A4" s="60"/>
      <c r="B4" s="60"/>
      <c r="C4" s="60"/>
      <c r="D4" s="61"/>
      <c r="E4" s="60"/>
      <c r="F4" s="60"/>
      <c r="G4" s="60"/>
      <c r="H4" s="60"/>
      <c r="I4" s="227"/>
      <c r="J4" s="227"/>
      <c r="K4" s="131"/>
    </row>
    <row r="5" spans="1:19" s="130" customFormat="1" ht="25.5" customHeight="1" x14ac:dyDescent="0.25">
      <c r="A5" s="70"/>
      <c r="B5" s="70"/>
      <c r="C5" s="70"/>
      <c r="D5" s="70"/>
      <c r="E5" s="70"/>
      <c r="F5" s="70"/>
      <c r="G5" s="60"/>
      <c r="H5" s="60"/>
      <c r="I5" s="227"/>
      <c r="J5" s="227"/>
      <c r="K5" s="131"/>
    </row>
    <row r="6" spans="1:19" s="130" customFormat="1" ht="18.75" x14ac:dyDescent="0.25">
      <c r="A6" s="486" t="s">
        <v>371</v>
      </c>
      <c r="B6" s="486"/>
      <c r="C6" s="486"/>
      <c r="D6" s="486"/>
      <c r="E6" s="486"/>
      <c r="F6" s="486"/>
      <c r="G6" s="486"/>
      <c r="H6" s="60"/>
      <c r="I6" s="227"/>
      <c r="J6" s="227"/>
      <c r="K6" s="131"/>
    </row>
    <row r="7" spans="1:19" s="130" customFormat="1" ht="18.75" x14ac:dyDescent="0.25">
      <c r="A7" s="70"/>
      <c r="B7" s="70"/>
      <c r="C7" s="70"/>
      <c r="D7" s="70"/>
      <c r="E7" s="70"/>
      <c r="F7" s="70"/>
      <c r="G7" s="60"/>
      <c r="H7" s="60"/>
      <c r="I7" s="227"/>
      <c r="J7" s="227"/>
      <c r="K7" s="131"/>
    </row>
    <row r="8" spans="1:19" s="130" customFormat="1" ht="18.75" x14ac:dyDescent="0.25">
      <c r="A8" s="70"/>
      <c r="B8" s="491">
        <v>1</v>
      </c>
      <c r="C8" s="493" t="s">
        <v>374</v>
      </c>
      <c r="D8" s="493"/>
      <c r="E8" s="493"/>
      <c r="F8" s="493"/>
      <c r="G8" s="494"/>
      <c r="H8" s="60"/>
      <c r="I8" s="227"/>
      <c r="J8" s="227"/>
      <c r="K8" s="131"/>
    </row>
    <row r="9" spans="1:19" s="130" customFormat="1" ht="18.75" x14ac:dyDescent="0.25">
      <c r="A9" s="70"/>
      <c r="B9" s="492"/>
      <c r="C9" s="464"/>
      <c r="D9" s="464"/>
      <c r="E9" s="464"/>
      <c r="F9" s="464"/>
      <c r="G9" s="495"/>
      <c r="H9" s="60"/>
      <c r="I9" s="227"/>
      <c r="J9" s="227"/>
      <c r="K9" s="131"/>
      <c r="N9" s="265"/>
      <c r="O9" s="265"/>
      <c r="P9" s="265"/>
      <c r="Q9" s="265"/>
      <c r="R9" s="265"/>
      <c r="S9" s="265"/>
    </row>
    <row r="10" spans="1:19" s="130" customFormat="1" ht="18.75" customHeight="1" x14ac:dyDescent="0.25">
      <c r="A10" s="70"/>
      <c r="B10" s="246" t="s">
        <v>20</v>
      </c>
      <c r="C10" s="439" t="s">
        <v>436</v>
      </c>
      <c r="D10" s="439"/>
      <c r="E10" s="439"/>
      <c r="F10" s="439"/>
      <c r="G10" s="496"/>
      <c r="H10" s="60"/>
      <c r="I10" s="227"/>
      <c r="J10" s="227"/>
      <c r="K10" s="131"/>
      <c r="N10" s="265"/>
      <c r="O10" s="265"/>
      <c r="P10" s="265"/>
      <c r="Q10" s="265"/>
      <c r="R10" s="265"/>
      <c r="S10" s="265"/>
    </row>
    <row r="11" spans="1:19" s="130" customFormat="1" ht="18.95" customHeight="1" x14ac:dyDescent="0.25">
      <c r="A11" s="184"/>
      <c r="B11" s="247"/>
      <c r="C11" s="476"/>
      <c r="D11" s="477"/>
      <c r="E11" s="477"/>
      <c r="F11" s="478"/>
      <c r="G11" s="248"/>
      <c r="H11" s="60"/>
      <c r="I11" s="227"/>
      <c r="J11" s="227"/>
      <c r="K11" s="131"/>
      <c r="N11" s="265"/>
      <c r="O11" s="265"/>
      <c r="P11" s="265"/>
      <c r="Q11" s="265"/>
      <c r="R11" s="265"/>
      <c r="S11" s="265"/>
    </row>
    <row r="12" spans="1:19" s="130" customFormat="1" ht="32.25" customHeight="1" x14ac:dyDescent="0.25">
      <c r="A12" s="70"/>
      <c r="B12" s="249"/>
      <c r="C12" s="497" t="s">
        <v>461</v>
      </c>
      <c r="D12" s="497"/>
      <c r="E12" s="497"/>
      <c r="F12" s="497"/>
      <c r="G12" s="498"/>
      <c r="H12" s="60"/>
      <c r="I12" s="227"/>
      <c r="J12" s="227"/>
      <c r="K12" s="131"/>
      <c r="N12" s="265"/>
      <c r="O12" s="265"/>
      <c r="P12" s="265"/>
      <c r="Q12" s="265"/>
      <c r="R12" s="265"/>
      <c r="S12" s="265"/>
    </row>
    <row r="13" spans="1:19" s="265" customFormat="1" ht="21.75" customHeight="1" x14ac:dyDescent="0.25">
      <c r="A13" s="70"/>
      <c r="B13" s="250"/>
      <c r="C13" s="136"/>
      <c r="D13" s="185"/>
      <c r="E13" s="136"/>
      <c r="F13" s="136"/>
      <c r="G13" s="251"/>
      <c r="H13" s="60"/>
      <c r="I13" s="241"/>
      <c r="J13" s="241"/>
      <c r="K13" s="264"/>
    </row>
    <row r="14" spans="1:19" s="265" customFormat="1" ht="51.75" customHeight="1" x14ac:dyDescent="0.25">
      <c r="A14" s="242"/>
      <c r="B14" s="252" t="s">
        <v>27</v>
      </c>
      <c r="C14" s="488" t="s">
        <v>558</v>
      </c>
      <c r="D14" s="488"/>
      <c r="E14" s="488"/>
      <c r="F14" s="488"/>
      <c r="G14" s="489"/>
      <c r="H14" s="269"/>
      <c r="I14" s="243"/>
      <c r="J14" s="266"/>
      <c r="K14" s="266"/>
    </row>
    <row r="15" spans="1:19" s="265" customFormat="1" ht="18.75" x14ac:dyDescent="0.25">
      <c r="A15" s="242"/>
      <c r="B15" s="252"/>
      <c r="C15" s="360"/>
      <c r="D15" s="360"/>
      <c r="E15" s="360"/>
      <c r="F15" s="360"/>
      <c r="G15" s="361"/>
      <c r="H15" s="269"/>
      <c r="I15" s="243"/>
      <c r="J15" s="266"/>
      <c r="K15" s="266"/>
    </row>
    <row r="16" spans="1:19" s="265" customFormat="1" ht="18.75" x14ac:dyDescent="0.25">
      <c r="A16" s="242"/>
      <c r="B16" s="253"/>
      <c r="C16" s="244" t="s">
        <v>87</v>
      </c>
      <c r="D16" s="490" t="s">
        <v>456</v>
      </c>
      <c r="E16" s="490"/>
      <c r="F16" s="274"/>
      <c r="G16" s="254"/>
      <c r="H16" s="270"/>
      <c r="I16" s="243"/>
      <c r="J16" s="227"/>
      <c r="K16" s="266"/>
    </row>
    <row r="17" spans="1:19" s="265" customFormat="1" ht="19.5" customHeight="1" x14ac:dyDescent="0.25">
      <c r="A17" s="242"/>
      <c r="B17" s="253"/>
      <c r="C17" s="244"/>
      <c r="D17" s="362"/>
      <c r="E17" s="362"/>
      <c r="F17" s="268"/>
      <c r="G17" s="254"/>
      <c r="H17" s="270"/>
      <c r="I17" s="243"/>
      <c r="J17" s="266"/>
      <c r="K17" s="266"/>
    </row>
    <row r="18" spans="1:19" s="265" customFormat="1" x14ac:dyDescent="0.25">
      <c r="A18" s="60"/>
      <c r="B18" s="255"/>
      <c r="C18" s="244" t="s">
        <v>28</v>
      </c>
      <c r="D18" s="490" t="s">
        <v>457</v>
      </c>
      <c r="E18" s="490"/>
      <c r="F18" s="274"/>
      <c r="G18" s="256"/>
      <c r="H18" s="271"/>
      <c r="I18" s="243"/>
      <c r="J18" s="227"/>
      <c r="K18" s="266"/>
    </row>
    <row r="19" spans="1:19" s="265" customFormat="1" x14ac:dyDescent="0.25">
      <c r="A19" s="60"/>
      <c r="B19" s="257"/>
      <c r="C19" s="244"/>
      <c r="D19" s="362"/>
      <c r="E19" s="362"/>
      <c r="F19" s="268"/>
      <c r="G19" s="254"/>
      <c r="H19" s="270"/>
      <c r="I19" s="243"/>
      <c r="J19" s="266"/>
      <c r="K19" s="266"/>
    </row>
    <row r="20" spans="1:19" s="265" customFormat="1" x14ac:dyDescent="0.25">
      <c r="A20" s="60"/>
      <c r="B20" s="258"/>
      <c r="C20" s="244" t="s">
        <v>455</v>
      </c>
      <c r="D20" s="490" t="s">
        <v>458</v>
      </c>
      <c r="E20" s="490"/>
      <c r="F20" s="274"/>
      <c r="G20" s="256"/>
      <c r="H20" s="271"/>
      <c r="I20" s="243"/>
      <c r="J20" s="227"/>
      <c r="K20" s="266"/>
    </row>
    <row r="21" spans="1:19" s="265" customFormat="1" ht="21.75" customHeight="1" x14ac:dyDescent="0.25">
      <c r="A21" s="60"/>
      <c r="B21" s="258"/>
      <c r="C21" s="244"/>
      <c r="D21" s="362"/>
      <c r="E21" s="362"/>
      <c r="F21" s="245"/>
      <c r="G21" s="256"/>
      <c r="H21" s="271"/>
      <c r="I21" s="243"/>
      <c r="J21" s="266"/>
      <c r="K21" s="266"/>
    </row>
    <row r="22" spans="1:19" s="130" customFormat="1" ht="38.25" customHeight="1" x14ac:dyDescent="0.25">
      <c r="A22" s="70"/>
      <c r="B22" s="246" t="s">
        <v>459</v>
      </c>
      <c r="C22" s="470" t="s">
        <v>559</v>
      </c>
      <c r="D22" s="470"/>
      <c r="E22" s="470"/>
      <c r="F22" s="470"/>
      <c r="G22" s="487"/>
      <c r="H22" s="60"/>
      <c r="I22" s="227"/>
      <c r="J22" s="227"/>
      <c r="K22" s="131"/>
      <c r="O22" s="265"/>
      <c r="P22" s="265"/>
      <c r="Q22" s="265"/>
      <c r="R22" s="265"/>
      <c r="S22" s="265"/>
    </row>
    <row r="23" spans="1:19" s="130" customFormat="1" ht="18.95" customHeight="1" x14ac:dyDescent="0.25">
      <c r="A23" s="70"/>
      <c r="B23" s="259"/>
      <c r="C23" s="476"/>
      <c r="D23" s="477"/>
      <c r="E23" s="477"/>
      <c r="F23" s="478"/>
      <c r="G23" s="260"/>
      <c r="H23" s="60"/>
      <c r="I23" s="227"/>
      <c r="J23" s="227"/>
      <c r="K23" s="131"/>
      <c r="O23" s="265"/>
      <c r="P23" s="265"/>
      <c r="Q23" s="265"/>
      <c r="R23" s="265"/>
      <c r="S23" s="265"/>
    </row>
    <row r="24" spans="1:19" s="130" customFormat="1" ht="18.75" x14ac:dyDescent="0.25">
      <c r="A24" s="70"/>
      <c r="B24" s="261"/>
      <c r="C24" s="262"/>
      <c r="D24" s="262"/>
      <c r="E24" s="262"/>
      <c r="F24" s="262"/>
      <c r="G24" s="263"/>
      <c r="H24" s="60"/>
      <c r="I24" s="227"/>
      <c r="J24" s="227"/>
      <c r="K24" s="131"/>
      <c r="O24" s="265"/>
      <c r="P24" s="265"/>
      <c r="Q24" s="265"/>
      <c r="R24" s="265"/>
      <c r="S24" s="265"/>
    </row>
    <row r="25" spans="1:19" s="130" customFormat="1" ht="18.75" x14ac:dyDescent="0.25">
      <c r="A25" s="70"/>
      <c r="B25" s="70"/>
      <c r="C25" s="70"/>
      <c r="D25" s="70"/>
      <c r="E25" s="70"/>
      <c r="F25" s="70"/>
      <c r="G25" s="60"/>
      <c r="H25" s="60"/>
      <c r="I25" s="227"/>
      <c r="J25" s="227"/>
      <c r="K25" s="131"/>
      <c r="O25" s="265"/>
      <c r="P25" s="265"/>
      <c r="Q25" s="265"/>
      <c r="R25" s="265"/>
      <c r="S25" s="265"/>
    </row>
    <row r="26" spans="1:19" s="130" customFormat="1" ht="18.75" x14ac:dyDescent="0.25">
      <c r="A26" s="70"/>
      <c r="B26" s="428">
        <v>2</v>
      </c>
      <c r="C26" s="474" t="s">
        <v>372</v>
      </c>
      <c r="D26" s="474"/>
      <c r="E26" s="474"/>
      <c r="F26" s="474"/>
      <c r="G26" s="431"/>
      <c r="H26" s="60"/>
      <c r="I26" s="227"/>
      <c r="J26" s="227"/>
      <c r="K26" s="131"/>
      <c r="O26" s="265"/>
      <c r="P26" s="265"/>
      <c r="Q26" s="265"/>
      <c r="R26" s="265"/>
      <c r="S26" s="265"/>
    </row>
    <row r="27" spans="1:19" s="130" customFormat="1" ht="18.75" x14ac:dyDescent="0.25">
      <c r="A27" s="70"/>
      <c r="B27" s="483"/>
      <c r="C27" s="464"/>
      <c r="D27" s="464"/>
      <c r="E27" s="464"/>
      <c r="F27" s="464"/>
      <c r="G27" s="475"/>
      <c r="H27" s="60"/>
      <c r="I27" s="227"/>
      <c r="J27" s="227"/>
      <c r="K27" s="131"/>
      <c r="O27" s="265"/>
      <c r="P27" s="265"/>
      <c r="Q27" s="265"/>
      <c r="R27" s="265"/>
      <c r="S27" s="265"/>
    </row>
    <row r="28" spans="1:19" s="130" customFormat="1" ht="57" customHeight="1" x14ac:dyDescent="0.25">
      <c r="A28" s="60"/>
      <c r="B28" s="354" t="s">
        <v>9</v>
      </c>
      <c r="C28" s="466" t="s">
        <v>560</v>
      </c>
      <c r="D28" s="466"/>
      <c r="E28" s="466"/>
      <c r="F28" s="466"/>
      <c r="G28" s="467"/>
      <c r="H28" s="60"/>
      <c r="I28" s="227"/>
      <c r="J28" s="227"/>
      <c r="K28" s="131"/>
      <c r="O28" s="265"/>
      <c r="P28" s="265"/>
      <c r="Q28" s="265"/>
      <c r="R28" s="265"/>
      <c r="S28" s="265"/>
    </row>
    <row r="29" spans="1:19" s="130" customFormat="1" ht="18.95" customHeight="1" x14ac:dyDescent="0.25">
      <c r="A29" s="60"/>
      <c r="B29" s="188"/>
      <c r="C29" s="476"/>
      <c r="D29" s="477"/>
      <c r="E29" s="477"/>
      <c r="F29" s="478"/>
      <c r="G29" s="189"/>
      <c r="H29" s="60"/>
      <c r="I29" s="227"/>
      <c r="J29" s="227"/>
      <c r="K29" s="131"/>
      <c r="O29" s="265"/>
      <c r="P29" s="265"/>
      <c r="Q29" s="265"/>
      <c r="R29" s="265"/>
      <c r="S29" s="265"/>
    </row>
    <row r="30" spans="1:19" s="130" customFormat="1" ht="15" x14ac:dyDescent="0.25">
      <c r="A30" s="60"/>
      <c r="B30" s="188"/>
      <c r="G30" s="190"/>
      <c r="H30" s="60"/>
      <c r="I30" s="227"/>
      <c r="J30" s="227"/>
      <c r="K30" s="131"/>
    </row>
    <row r="31" spans="1:19" s="130" customFormat="1" ht="57" customHeight="1" x14ac:dyDescent="0.25">
      <c r="A31" s="60"/>
      <c r="B31" s="191" t="s">
        <v>10</v>
      </c>
      <c r="C31" s="466" t="s">
        <v>644</v>
      </c>
      <c r="D31" s="466"/>
      <c r="E31" s="466"/>
      <c r="F31" s="466"/>
      <c r="G31" s="467"/>
      <c r="H31" s="60"/>
      <c r="I31" s="227"/>
      <c r="J31" s="227"/>
      <c r="K31" s="131"/>
    </row>
    <row r="32" spans="1:19" s="130" customFormat="1" ht="18.95" customHeight="1" x14ac:dyDescent="0.25">
      <c r="A32" s="60"/>
      <c r="B32" s="188"/>
      <c r="C32" s="476"/>
      <c r="D32" s="477"/>
      <c r="E32" s="477"/>
      <c r="F32" s="478"/>
      <c r="G32" s="189"/>
      <c r="H32" s="60"/>
      <c r="I32" s="227"/>
      <c r="J32" s="227"/>
      <c r="K32" s="131"/>
    </row>
    <row r="33" spans="1:11" s="130" customFormat="1" x14ac:dyDescent="0.25">
      <c r="A33" s="60"/>
      <c r="B33" s="188"/>
      <c r="C33" s="192"/>
      <c r="D33" s="359"/>
      <c r="E33" s="193"/>
      <c r="F33" s="193"/>
      <c r="G33" s="189"/>
      <c r="H33" s="60"/>
      <c r="I33" s="227"/>
      <c r="J33" s="227"/>
      <c r="K33" s="131"/>
    </row>
    <row r="34" spans="1:11" s="130" customFormat="1" hidden="1" x14ac:dyDescent="0.25">
      <c r="A34" s="60"/>
      <c r="B34" s="188"/>
      <c r="C34" s="192"/>
      <c r="D34" s="484" t="s">
        <v>467</v>
      </c>
      <c r="E34" s="484"/>
      <c r="F34" s="484"/>
      <c r="G34" s="485"/>
      <c r="H34" s="60"/>
      <c r="I34" s="227"/>
      <c r="J34" s="227"/>
      <c r="K34" s="131"/>
    </row>
    <row r="35" spans="1:11" s="130" customFormat="1" hidden="1" x14ac:dyDescent="0.25">
      <c r="A35" s="60"/>
      <c r="B35" s="188"/>
      <c r="C35" s="192"/>
      <c r="D35" s="194"/>
      <c r="E35" s="193"/>
      <c r="F35" s="193"/>
      <c r="G35" s="189"/>
      <c r="H35" s="60"/>
      <c r="I35" s="227"/>
      <c r="J35" s="227"/>
      <c r="K35" s="131"/>
    </row>
    <row r="36" spans="1:11" s="130" customFormat="1" ht="36.75" customHeight="1" x14ac:dyDescent="0.25">
      <c r="A36" s="60"/>
      <c r="B36" s="191" t="s">
        <v>11</v>
      </c>
      <c r="C36" s="466" t="s">
        <v>561</v>
      </c>
      <c r="D36" s="466"/>
      <c r="E36" s="466"/>
      <c r="F36" s="466"/>
      <c r="G36" s="467"/>
      <c r="H36" s="60"/>
      <c r="I36" s="227"/>
      <c r="J36" s="227"/>
      <c r="K36" s="131"/>
    </row>
    <row r="37" spans="1:11" s="130" customFormat="1" ht="18.95" customHeight="1" x14ac:dyDescent="0.25">
      <c r="A37" s="60"/>
      <c r="B37" s="188"/>
      <c r="C37" s="192"/>
      <c r="D37" s="476"/>
      <c r="E37" s="477"/>
      <c r="F37" s="478"/>
      <c r="G37" s="189"/>
      <c r="H37" s="60"/>
      <c r="I37" s="227"/>
      <c r="J37" s="227"/>
      <c r="K37" s="131"/>
    </row>
    <row r="38" spans="1:11" s="130" customFormat="1" x14ac:dyDescent="0.25">
      <c r="A38" s="60"/>
      <c r="B38" s="188"/>
      <c r="C38" s="192"/>
      <c r="D38" s="359"/>
      <c r="E38" s="193"/>
      <c r="F38" s="193"/>
      <c r="G38" s="189"/>
      <c r="H38" s="60"/>
      <c r="I38" s="227"/>
      <c r="J38" s="227"/>
      <c r="K38" s="131"/>
    </row>
    <row r="39" spans="1:11" s="130" customFormat="1" ht="34.5" customHeight="1" x14ac:dyDescent="0.25">
      <c r="A39" s="60"/>
      <c r="B39" s="354" t="s">
        <v>360</v>
      </c>
      <c r="C39" s="470" t="s">
        <v>627</v>
      </c>
      <c r="D39" s="470"/>
      <c r="E39" s="470"/>
      <c r="F39" s="470"/>
      <c r="G39" s="471"/>
      <c r="H39" s="60"/>
      <c r="I39" s="227"/>
      <c r="J39" s="227"/>
      <c r="K39" s="131"/>
    </row>
    <row r="40" spans="1:11" s="130" customFormat="1" ht="18.95" customHeight="1" x14ac:dyDescent="0.25">
      <c r="A40" s="60"/>
      <c r="B40" s="188"/>
      <c r="C40" s="476"/>
      <c r="D40" s="477"/>
      <c r="E40" s="477"/>
      <c r="F40" s="478"/>
      <c r="G40" s="189"/>
      <c r="H40" s="60"/>
      <c r="I40" s="227"/>
      <c r="J40" s="227"/>
      <c r="K40" s="131"/>
    </row>
    <row r="41" spans="1:11" s="130" customFormat="1" x14ac:dyDescent="0.25">
      <c r="A41" s="60"/>
      <c r="B41" s="188"/>
      <c r="C41" s="192"/>
      <c r="D41" s="359"/>
      <c r="E41" s="193"/>
      <c r="F41" s="193"/>
      <c r="G41" s="189"/>
      <c r="H41" s="60"/>
      <c r="I41" s="227"/>
      <c r="J41" s="227"/>
      <c r="K41" s="131"/>
    </row>
    <row r="42" spans="1:11" s="130" customFormat="1" ht="61.5" customHeight="1" x14ac:dyDescent="0.25">
      <c r="A42" s="60"/>
      <c r="B42" s="363" t="s">
        <v>468</v>
      </c>
      <c r="C42" s="466" t="s">
        <v>670</v>
      </c>
      <c r="D42" s="466"/>
      <c r="E42" s="466"/>
      <c r="F42" s="466"/>
      <c r="G42" s="274"/>
      <c r="H42" s="60"/>
      <c r="I42" s="227"/>
      <c r="J42" s="227"/>
      <c r="K42" s="131"/>
    </row>
    <row r="43" spans="1:11" s="130" customFormat="1" ht="115.5" customHeight="1" x14ac:dyDescent="0.25">
      <c r="A43" s="60"/>
      <c r="B43" s="363" t="s">
        <v>601</v>
      </c>
      <c r="C43" s="466" t="s">
        <v>674</v>
      </c>
      <c r="D43" s="466"/>
      <c r="E43" s="466"/>
      <c r="F43" s="466"/>
      <c r="G43" s="274"/>
      <c r="H43" s="60"/>
      <c r="I43" s="227"/>
      <c r="J43" s="227"/>
      <c r="K43" s="131"/>
    </row>
    <row r="44" spans="1:11" s="130" customFormat="1" ht="108" customHeight="1" x14ac:dyDescent="0.25">
      <c r="A44" s="60"/>
      <c r="B44" s="363" t="s">
        <v>630</v>
      </c>
      <c r="C44" s="472" t="s">
        <v>675</v>
      </c>
      <c r="D44" s="472"/>
      <c r="E44" s="472"/>
      <c r="F44" s="473"/>
      <c r="G44" s="274"/>
      <c r="H44" s="60"/>
      <c r="I44" s="227"/>
      <c r="J44" s="227"/>
      <c r="K44" s="131"/>
    </row>
    <row r="45" spans="1:11" s="130" customFormat="1" x14ac:dyDescent="0.25">
      <c r="A45" s="60"/>
      <c r="B45" s="199"/>
      <c r="C45" s="192"/>
      <c r="D45" s="359"/>
      <c r="E45" s="193"/>
      <c r="F45" s="193"/>
      <c r="G45" s="193"/>
      <c r="H45" s="192"/>
      <c r="I45" s="227"/>
      <c r="J45" s="227"/>
      <c r="K45" s="131"/>
    </row>
    <row r="46" spans="1:11" s="130" customFormat="1" ht="15" customHeight="1" x14ac:dyDescent="0.25">
      <c r="A46" s="60"/>
      <c r="B46" s="428">
        <v>3</v>
      </c>
      <c r="C46" s="474" t="s">
        <v>386</v>
      </c>
      <c r="D46" s="474"/>
      <c r="E46" s="474"/>
      <c r="F46" s="474"/>
      <c r="G46" s="431"/>
      <c r="H46" s="192"/>
      <c r="I46" s="227"/>
      <c r="J46" s="227"/>
      <c r="K46" s="131"/>
    </row>
    <row r="47" spans="1:11" s="130" customFormat="1" ht="15.75" customHeight="1" x14ac:dyDescent="0.25">
      <c r="A47" s="60"/>
      <c r="B47" s="483"/>
      <c r="C47" s="464"/>
      <c r="D47" s="464"/>
      <c r="E47" s="464"/>
      <c r="F47" s="464"/>
      <c r="G47" s="475"/>
      <c r="H47" s="192"/>
      <c r="I47" s="227"/>
      <c r="J47" s="227"/>
      <c r="K47" s="131"/>
    </row>
    <row r="48" spans="1:11" s="130" customFormat="1" ht="52.5" customHeight="1" x14ac:dyDescent="0.25">
      <c r="A48" s="60"/>
      <c r="B48" s="363" t="s">
        <v>12</v>
      </c>
      <c r="C48" s="466" t="s">
        <v>562</v>
      </c>
      <c r="D48" s="466"/>
      <c r="E48" s="466"/>
      <c r="F48" s="466"/>
      <c r="G48" s="467"/>
      <c r="H48" s="60"/>
      <c r="I48" s="227"/>
      <c r="J48" s="227"/>
      <c r="K48" s="131"/>
    </row>
    <row r="49" spans="1:11" s="130" customFormat="1" ht="20.100000000000001" customHeight="1" x14ac:dyDescent="0.25">
      <c r="A49" s="60"/>
      <c r="B49" s="188"/>
      <c r="C49" s="476"/>
      <c r="D49" s="477"/>
      <c r="E49" s="477"/>
      <c r="F49" s="478"/>
      <c r="G49" s="189"/>
      <c r="H49" s="60"/>
      <c r="I49" s="227"/>
      <c r="J49" s="227"/>
      <c r="K49" s="131"/>
    </row>
    <row r="50" spans="1:11" s="130" customFormat="1" x14ac:dyDescent="0.25">
      <c r="A50" s="60"/>
      <c r="B50" s="200"/>
      <c r="C50" s="192"/>
      <c r="D50" s="359"/>
      <c r="E50" s="193"/>
      <c r="F50" s="193"/>
      <c r="G50" s="189"/>
      <c r="H50" s="60"/>
      <c r="I50" s="227"/>
      <c r="J50" s="227"/>
      <c r="K50" s="131"/>
    </row>
    <row r="51" spans="1:11" s="130" customFormat="1" ht="20.100000000000001" customHeight="1" x14ac:dyDescent="0.25">
      <c r="A51" s="60"/>
      <c r="B51" s="363" t="s">
        <v>13</v>
      </c>
      <c r="C51" s="464" t="s">
        <v>50</v>
      </c>
      <c r="D51" s="464"/>
      <c r="E51" s="464"/>
      <c r="F51" s="464"/>
      <c r="G51" s="475"/>
      <c r="H51" s="60"/>
      <c r="I51" s="227"/>
      <c r="J51" s="227"/>
      <c r="K51" s="131"/>
    </row>
    <row r="52" spans="1:11" s="130" customFormat="1" x14ac:dyDescent="0.25">
      <c r="A52" s="60"/>
      <c r="B52" s="363"/>
      <c r="C52" s="105"/>
      <c r="D52" s="105"/>
      <c r="E52" s="105"/>
      <c r="F52" s="105"/>
      <c r="G52" s="107"/>
      <c r="H52" s="60"/>
      <c r="I52" s="227"/>
      <c r="J52" s="227"/>
      <c r="K52" s="131"/>
    </row>
    <row r="53" spans="1:11" s="130" customFormat="1" ht="20.100000000000001" customHeight="1" x14ac:dyDescent="0.25">
      <c r="A53" s="60"/>
      <c r="B53" s="188"/>
      <c r="C53" s="114" t="s">
        <v>375</v>
      </c>
      <c r="D53" s="439" t="s">
        <v>51</v>
      </c>
      <c r="E53" s="439"/>
      <c r="F53" s="439"/>
      <c r="G53" s="427"/>
      <c r="H53" s="60"/>
      <c r="I53" s="227"/>
      <c r="J53" s="227"/>
      <c r="K53" s="131"/>
    </row>
    <row r="54" spans="1:11" s="130" customFormat="1" ht="20.100000000000001" customHeight="1" x14ac:dyDescent="0.25">
      <c r="A54" s="60"/>
      <c r="B54" s="108"/>
      <c r="C54" s="201"/>
      <c r="D54" s="479"/>
      <c r="E54" s="480"/>
      <c r="F54" s="481"/>
      <c r="G54" s="189"/>
      <c r="H54" s="60"/>
      <c r="I54" s="227"/>
      <c r="J54" s="227"/>
      <c r="K54" s="131"/>
    </row>
    <row r="55" spans="1:11" s="130" customFormat="1" ht="51" customHeight="1" x14ac:dyDescent="0.25">
      <c r="A55" s="60"/>
      <c r="B55" s="106"/>
      <c r="C55" s="201"/>
      <c r="D55" s="482" t="s">
        <v>365</v>
      </c>
      <c r="E55" s="482"/>
      <c r="F55" s="482"/>
      <c r="G55" s="425"/>
      <c r="H55" s="60"/>
      <c r="I55" s="227"/>
      <c r="J55" s="227"/>
      <c r="K55" s="131"/>
    </row>
    <row r="56" spans="1:11" s="130" customFormat="1" x14ac:dyDescent="0.25">
      <c r="A56" s="60"/>
      <c r="B56" s="112"/>
      <c r="C56" s="105"/>
      <c r="D56" s="105"/>
      <c r="E56" s="193"/>
      <c r="F56" s="193"/>
      <c r="G56" s="189"/>
      <c r="H56" s="60"/>
      <c r="I56" s="227"/>
      <c r="J56" s="227"/>
      <c r="K56" s="131"/>
    </row>
    <row r="57" spans="1:11" s="130" customFormat="1" ht="20.100000000000001" customHeight="1" x14ac:dyDescent="0.25">
      <c r="A57" s="60"/>
      <c r="B57" s="188"/>
      <c r="C57" s="114" t="s">
        <v>376</v>
      </c>
      <c r="D57" s="439" t="s">
        <v>52</v>
      </c>
      <c r="E57" s="439"/>
      <c r="F57" s="439"/>
      <c r="G57" s="427"/>
      <c r="H57" s="60"/>
      <c r="I57" s="227"/>
      <c r="J57" s="227"/>
      <c r="K57" s="131"/>
    </row>
    <row r="58" spans="1:11" s="130" customFormat="1" ht="20.100000000000001" customHeight="1" x14ac:dyDescent="0.25">
      <c r="A58" s="60"/>
      <c r="B58" s="108"/>
      <c r="C58" s="201"/>
      <c r="D58" s="479"/>
      <c r="E58" s="480"/>
      <c r="F58" s="481"/>
      <c r="G58" s="189"/>
      <c r="H58" s="60"/>
      <c r="I58" s="227"/>
      <c r="J58" s="227"/>
      <c r="K58" s="131"/>
    </row>
    <row r="59" spans="1:11" s="130" customFormat="1" ht="64.5" customHeight="1" x14ac:dyDescent="0.25">
      <c r="A59" s="60"/>
      <c r="B59" s="106"/>
      <c r="C59" s="201"/>
      <c r="D59" s="482" t="s">
        <v>366</v>
      </c>
      <c r="E59" s="482"/>
      <c r="F59" s="482"/>
      <c r="G59" s="425"/>
      <c r="H59" s="60"/>
      <c r="I59" s="227"/>
      <c r="J59" s="227"/>
      <c r="K59" s="131"/>
    </row>
    <row r="60" spans="1:11" s="130" customFormat="1" x14ac:dyDescent="0.25">
      <c r="A60" s="60"/>
      <c r="B60" s="106"/>
      <c r="C60" s="201"/>
      <c r="D60" s="365"/>
      <c r="E60" s="365"/>
      <c r="F60" s="365"/>
      <c r="G60" s="356"/>
      <c r="H60" s="60"/>
      <c r="I60" s="227"/>
      <c r="J60" s="227"/>
      <c r="K60" s="131"/>
    </row>
    <row r="61" spans="1:11" s="130" customFormat="1" ht="20.100000000000001" customHeight="1" x14ac:dyDescent="0.25">
      <c r="A61" s="60"/>
      <c r="B61" s="363" t="s">
        <v>373</v>
      </c>
      <c r="C61" s="466" t="s">
        <v>671</v>
      </c>
      <c r="D61" s="466"/>
      <c r="E61" s="466"/>
      <c r="F61" s="466"/>
      <c r="G61" s="467"/>
      <c r="H61" s="60"/>
      <c r="I61" s="227"/>
      <c r="J61" s="227"/>
      <c r="K61" s="131"/>
    </row>
    <row r="62" spans="1:11" s="130" customFormat="1" x14ac:dyDescent="0.25">
      <c r="A62" s="60"/>
      <c r="B62" s="363"/>
      <c r="C62" s="105"/>
      <c r="D62" s="105"/>
      <c r="E62" s="105"/>
      <c r="F62" s="105"/>
      <c r="G62" s="107"/>
      <c r="H62" s="60"/>
      <c r="I62" s="227"/>
      <c r="J62" s="227"/>
      <c r="K62" s="131"/>
    </row>
    <row r="63" spans="1:11" s="130" customFormat="1" ht="20.100000000000001" customHeight="1" x14ac:dyDescent="0.25">
      <c r="A63" s="60"/>
      <c r="B63" s="188"/>
      <c r="C63" s="114" t="s">
        <v>634</v>
      </c>
      <c r="D63" s="470" t="s">
        <v>676</v>
      </c>
      <c r="E63" s="470"/>
      <c r="F63" s="470"/>
      <c r="G63" s="471"/>
      <c r="H63" s="60"/>
      <c r="J63" s="227"/>
      <c r="K63" s="131"/>
    </row>
    <row r="64" spans="1:11" s="130" customFormat="1" ht="20.100000000000001" customHeight="1" x14ac:dyDescent="0.25">
      <c r="A64" s="60"/>
      <c r="B64" s="108"/>
      <c r="C64" s="201"/>
      <c r="D64" s="479"/>
      <c r="E64" s="480"/>
      <c r="F64" s="481"/>
      <c r="G64" s="189"/>
      <c r="H64" s="60"/>
      <c r="I64" s="227"/>
      <c r="J64" s="227"/>
      <c r="K64" s="131"/>
    </row>
    <row r="65" spans="1:11" s="130" customFormat="1" ht="52.5" customHeight="1" x14ac:dyDescent="0.25">
      <c r="A65" s="60"/>
      <c r="B65" s="106"/>
      <c r="C65" s="201"/>
      <c r="D65" s="499" t="s">
        <v>672</v>
      </c>
      <c r="E65" s="499"/>
      <c r="F65" s="499"/>
      <c r="G65" s="500"/>
      <c r="H65" s="60"/>
      <c r="I65" s="227"/>
      <c r="J65" s="227"/>
      <c r="K65" s="131"/>
    </row>
    <row r="66" spans="1:11" s="130" customFormat="1" ht="14.25" customHeight="1" x14ac:dyDescent="0.25">
      <c r="A66" s="60"/>
      <c r="B66" s="112"/>
      <c r="C66" s="105"/>
      <c r="D66" s="105"/>
      <c r="E66" s="193"/>
      <c r="F66" s="193"/>
      <c r="G66" s="189"/>
      <c r="H66" s="60"/>
      <c r="I66" s="227"/>
      <c r="J66" s="227"/>
      <c r="K66" s="131"/>
    </row>
    <row r="67" spans="1:11" s="130" customFormat="1" ht="20.100000000000001" hidden="1" customHeight="1" x14ac:dyDescent="0.25">
      <c r="A67" s="60"/>
      <c r="B67" s="112"/>
      <c r="C67" s="105" t="s">
        <v>667</v>
      </c>
      <c r="D67" s="465" t="s">
        <v>666</v>
      </c>
      <c r="E67" s="465"/>
      <c r="F67" s="465"/>
      <c r="G67" s="375"/>
      <c r="H67" s="60"/>
      <c r="I67" s="227"/>
      <c r="J67" s="227"/>
      <c r="K67" s="131"/>
    </row>
    <row r="68" spans="1:11" s="130" customFormat="1" hidden="1" x14ac:dyDescent="0.25">
      <c r="A68" s="60"/>
      <c r="B68" s="112"/>
      <c r="C68" s="105"/>
      <c r="D68" s="105"/>
      <c r="E68" s="193"/>
      <c r="F68" s="193"/>
      <c r="G68" s="356"/>
      <c r="H68" s="60"/>
      <c r="I68" s="227"/>
      <c r="J68" s="227"/>
      <c r="K68" s="131"/>
    </row>
    <row r="69" spans="1:11" s="130" customFormat="1" ht="20.100000000000001" customHeight="1" x14ac:dyDescent="0.25">
      <c r="A69" s="60"/>
      <c r="B69" s="188"/>
      <c r="C69" s="114" t="s">
        <v>635</v>
      </c>
      <c r="D69" s="470" t="s">
        <v>677</v>
      </c>
      <c r="E69" s="470"/>
      <c r="F69" s="470"/>
      <c r="G69" s="471"/>
      <c r="H69" s="60"/>
      <c r="J69" s="227"/>
      <c r="K69" s="131"/>
    </row>
    <row r="70" spans="1:11" s="130" customFormat="1" ht="20.100000000000001" customHeight="1" x14ac:dyDescent="0.25">
      <c r="A70" s="60"/>
      <c r="B70" s="108"/>
      <c r="C70" s="201"/>
      <c r="D70" s="479"/>
      <c r="E70" s="480"/>
      <c r="F70" s="481"/>
      <c r="G70" s="189"/>
      <c r="H70" s="60"/>
      <c r="I70" s="227"/>
      <c r="J70" s="227"/>
      <c r="K70" s="131"/>
    </row>
    <row r="71" spans="1:11" s="130" customFormat="1" ht="52.5" customHeight="1" x14ac:dyDescent="0.25">
      <c r="A71" s="60"/>
      <c r="B71" s="106"/>
      <c r="C71" s="201"/>
      <c r="D71" s="499" t="s">
        <v>673</v>
      </c>
      <c r="E71" s="499"/>
      <c r="F71" s="499"/>
      <c r="G71" s="500"/>
      <c r="H71" s="60"/>
      <c r="I71" s="227"/>
      <c r="J71" s="227"/>
      <c r="K71" s="131"/>
    </row>
    <row r="72" spans="1:11" s="130" customFormat="1" ht="14.25" hidden="1" customHeight="1" x14ac:dyDescent="0.25">
      <c r="A72" s="60"/>
      <c r="B72" s="106"/>
      <c r="C72" s="201"/>
      <c r="D72" s="365"/>
      <c r="E72" s="365"/>
      <c r="F72" s="365"/>
      <c r="G72" s="356"/>
      <c r="H72" s="60"/>
      <c r="I72" s="227"/>
      <c r="J72" s="227"/>
      <c r="K72" s="131"/>
    </row>
    <row r="73" spans="1:11" s="130" customFormat="1" ht="20.100000000000001" hidden="1" customHeight="1" x14ac:dyDescent="0.25">
      <c r="A73" s="60"/>
      <c r="B73" s="106"/>
      <c r="C73" s="105" t="s">
        <v>669</v>
      </c>
      <c r="D73" s="465" t="s">
        <v>668</v>
      </c>
      <c r="E73" s="465"/>
      <c r="F73" s="465"/>
      <c r="G73" s="375"/>
      <c r="H73" s="60"/>
      <c r="I73" s="227"/>
      <c r="J73" s="227"/>
      <c r="K73" s="131"/>
    </row>
    <row r="74" spans="1:11" s="130" customFormat="1" x14ac:dyDescent="0.25">
      <c r="A74" s="60"/>
      <c r="B74" s="195"/>
      <c r="C74" s="202"/>
      <c r="D74" s="196"/>
      <c r="E74" s="197"/>
      <c r="F74" s="197"/>
      <c r="G74" s="198"/>
      <c r="H74" s="60"/>
      <c r="I74" s="227"/>
      <c r="J74" s="227"/>
      <c r="K74" s="131"/>
    </row>
    <row r="75" spans="1:11" s="130" customFormat="1" ht="15.75" customHeight="1" x14ac:dyDescent="0.25">
      <c r="A75" s="60"/>
      <c r="B75" s="192"/>
      <c r="C75" s="192"/>
      <c r="D75" s="359"/>
      <c r="E75" s="193"/>
      <c r="F75" s="193"/>
      <c r="G75" s="193"/>
      <c r="H75" s="60"/>
      <c r="I75" s="227"/>
      <c r="J75" s="227"/>
      <c r="K75" s="131"/>
    </row>
    <row r="76" spans="1:11" s="130" customFormat="1" ht="15" customHeight="1" x14ac:dyDescent="0.25">
      <c r="A76" s="60"/>
      <c r="B76" s="359"/>
      <c r="C76" s="359"/>
      <c r="D76" s="469" t="s">
        <v>88</v>
      </c>
      <c r="E76" s="469"/>
      <c r="F76" s="469"/>
      <c r="G76" s="359"/>
      <c r="H76" s="60"/>
      <c r="I76" s="227"/>
      <c r="J76" s="227"/>
      <c r="K76" s="131"/>
    </row>
    <row r="77" spans="1:11" s="130" customFormat="1" x14ac:dyDescent="0.25">
      <c r="A77" s="60"/>
      <c r="B77" s="167"/>
      <c r="C77" s="167"/>
      <c r="D77" s="468" t="str">
        <f>IF(OR(ISBLANK(C11),ISBLANK(F16),ISBLANK(F18),ISBLANK(F20),ISBLANK(C23),ISBLANK(C29),ISBLANK(C32),ISBLANK(D37),ISBLANK(C40),ISBLANK(G42),ISBLANK(G43),ISBLANK(G44),ISBLANK(C49),ISBLANK(D54),ISBLANK(D58),ISBLANK(D64),ISBLANK(D70)),"FALSE","TRUE")</f>
        <v>FALSE</v>
      </c>
      <c r="E77" s="468"/>
      <c r="F77" s="468"/>
      <c r="G77" s="9"/>
      <c r="H77" s="60"/>
      <c r="I77" s="227"/>
      <c r="J77" s="227"/>
      <c r="K77" s="131"/>
    </row>
    <row r="78" spans="1:11" s="130" customFormat="1" x14ac:dyDescent="0.25">
      <c r="A78" s="60"/>
      <c r="B78" s="203"/>
      <c r="C78" s="203"/>
      <c r="D78" s="204"/>
      <c r="E78" s="204"/>
      <c r="F78" s="204"/>
      <c r="G78" s="192"/>
      <c r="H78" s="60"/>
      <c r="I78" s="227"/>
      <c r="J78" s="227"/>
      <c r="K78" s="131"/>
    </row>
  </sheetData>
  <sheetProtection algorithmName="SHA-512" hashValue="1CuOOOFyvH+NDbhPhUe7R7oxGi5kKK4wkHn5aKEvtKjMmdrpY928VPju8rGgVXoBExhbf1gjOzdkw3sSsvlZpA==" saltValue="/i/ISqesAHfzSyBLSDJQUA==" spinCount="100000" sheet="1" objects="1" scenarios="1"/>
  <dataConsolidate/>
  <mergeCells count="48">
    <mergeCell ref="D70:F70"/>
    <mergeCell ref="D71:G71"/>
    <mergeCell ref="C61:G61"/>
    <mergeCell ref="D64:F64"/>
    <mergeCell ref="D65:G65"/>
    <mergeCell ref="D67:F67"/>
    <mergeCell ref="D63:G63"/>
    <mergeCell ref="D69:G69"/>
    <mergeCell ref="A6:G6"/>
    <mergeCell ref="C22:G22"/>
    <mergeCell ref="C14:G14"/>
    <mergeCell ref="D16:E16"/>
    <mergeCell ref="D18:E18"/>
    <mergeCell ref="D20:E20"/>
    <mergeCell ref="B8:B9"/>
    <mergeCell ref="C8:G9"/>
    <mergeCell ref="C10:G10"/>
    <mergeCell ref="C12:G12"/>
    <mergeCell ref="C11:F11"/>
    <mergeCell ref="B26:B27"/>
    <mergeCell ref="C26:G27"/>
    <mergeCell ref="D57:G57"/>
    <mergeCell ref="D55:G55"/>
    <mergeCell ref="C23:F23"/>
    <mergeCell ref="B46:B47"/>
    <mergeCell ref="C31:G31"/>
    <mergeCell ref="C32:F32"/>
    <mergeCell ref="C40:F40"/>
    <mergeCell ref="C28:G28"/>
    <mergeCell ref="C29:F29"/>
    <mergeCell ref="D34:G34"/>
    <mergeCell ref="D37:F37"/>
    <mergeCell ref="D73:F73"/>
    <mergeCell ref="C43:F43"/>
    <mergeCell ref="C36:G36"/>
    <mergeCell ref="D77:F77"/>
    <mergeCell ref="D76:F76"/>
    <mergeCell ref="C39:G39"/>
    <mergeCell ref="C42:F42"/>
    <mergeCell ref="C44:F44"/>
    <mergeCell ref="C48:G48"/>
    <mergeCell ref="C46:G47"/>
    <mergeCell ref="C51:G51"/>
    <mergeCell ref="D53:G53"/>
    <mergeCell ref="C49:F49"/>
    <mergeCell ref="D58:F58"/>
    <mergeCell ref="D54:F54"/>
    <mergeCell ref="D59:G59"/>
  </mergeCells>
  <conditionalFormatting sqref="D77">
    <cfRule type="cellIs" dxfId="90" priority="1" operator="equal">
      <formula>"TRUE"</formula>
    </cfRule>
    <cfRule type="cellIs" dxfId="89" priority="2" operator="equal">
      <formula>"FALSE"</formula>
    </cfRule>
    <cfRule type="expression" dxfId="88" priority="3" stopIfTrue="1">
      <formula>NOT(ISERROR(SEARCH("TRUE",D77)))</formula>
    </cfRule>
    <cfRule type="expression" dxfId="87" priority="4" stopIfTrue="1">
      <formula>NOT(ISERROR(SEARCH("FALSE",D77)))</formula>
    </cfRule>
  </conditionalFormatting>
  <dataValidations count="4">
    <dataValidation type="whole" operator="greaterThanOrEqual" allowBlank="1" showInputMessage="1" showErrorMessage="1" sqref="C54 C58 C11:F11 F16 F18 F20 C23:F23 C29:F29 C32:F32 C40:F40 C70 G42:G44 C49:F49 C64 D37:G37" xr:uid="{00000000-0002-0000-0500-000000000000}">
      <formula1>0</formula1>
    </dataValidation>
    <dataValidation operator="greaterThanOrEqual" allowBlank="1" showInputMessage="1" showErrorMessage="1" sqref="G49 G32" xr:uid="{00000000-0002-0000-0500-000001000000}"/>
    <dataValidation type="list" allowBlank="1" showInputMessage="1" showErrorMessage="1" sqref="G67 G73" xr:uid="{00000000-0002-0000-0500-000002000000}">
      <formula1>InOut</formula1>
    </dataValidation>
    <dataValidation type="decimal" allowBlank="1" showInputMessage="1" showErrorMessage="1" sqref="D54:F54 D58:F58 D64:F64 D70:F70" xr:uid="{00000000-0002-0000-0500-000003000000}">
      <formula1>-999999999999999</formula1>
      <formula2>999999999999999</formula2>
    </dataValidation>
  </dataValidations>
  <pageMargins left="0.70000000000000007" right="0.70000000000000007" top="0.75" bottom="0.75" header="0.30000000000000004" footer="0.30000000000000004"/>
  <pageSetup paperSize="9" scale="70" fitToHeight="0" orientation="portrait" r:id="rId1"/>
  <rowBreaks count="1" manualBreakCount="1">
    <brk id="4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6"/>
  <sheetViews>
    <sheetView showGridLines="0" view="pageBreakPreview" zoomScaleNormal="100" zoomScaleSheetLayoutView="100" workbookViewId="0"/>
  </sheetViews>
  <sheetFormatPr defaultRowHeight="15.75" x14ac:dyDescent="0.25"/>
  <cols>
    <col min="1" max="1" width="4.7109375" style="131" customWidth="1"/>
    <col min="2" max="2" width="3.85546875" style="131" customWidth="1"/>
    <col min="3" max="3" width="4.7109375" style="133" customWidth="1"/>
    <col min="4" max="4" width="34.42578125" style="131" customWidth="1"/>
    <col min="5" max="5" width="60.5703125" style="131" customWidth="1"/>
    <col min="6" max="6" width="4.7109375" style="131" customWidth="1"/>
    <col min="7" max="7" width="1.7109375" style="131" customWidth="1"/>
    <col min="8" max="8" width="9.140625" style="227" customWidth="1"/>
    <col min="9" max="9" width="9.140625" style="131" customWidth="1"/>
    <col min="10" max="16384" width="9.140625" style="131"/>
  </cols>
  <sheetData>
    <row r="1" spans="1:9" s="130" customFormat="1" ht="15.75" customHeight="1" x14ac:dyDescent="0.25">
      <c r="B1" s="116" t="str">
        <f>Instructions!A1</f>
        <v>Form RBSF-ASP</v>
      </c>
      <c r="C1" s="68"/>
      <c r="D1" s="68"/>
      <c r="E1" s="60"/>
      <c r="F1" s="60"/>
      <c r="G1" s="131"/>
      <c r="H1" s="227"/>
      <c r="I1" s="131"/>
    </row>
    <row r="2" spans="1:9" s="130" customFormat="1" ht="15.75" customHeight="1" x14ac:dyDescent="0.25">
      <c r="A2" s="57"/>
      <c r="B2" s="68"/>
      <c r="C2" s="68"/>
      <c r="D2" s="68"/>
      <c r="E2" s="60"/>
      <c r="F2" s="60"/>
      <c r="G2" s="131"/>
      <c r="H2" s="227"/>
      <c r="I2" s="131"/>
    </row>
    <row r="3" spans="1:9" s="130" customFormat="1" ht="15.75" customHeight="1" x14ac:dyDescent="0.25">
      <c r="A3" s="57"/>
      <c r="B3" s="366">
        <f>'Section A'!D21</f>
        <v>0</v>
      </c>
      <c r="C3" s="68"/>
      <c r="D3" s="68"/>
      <c r="E3" s="60"/>
      <c r="F3" s="60"/>
      <c r="G3" s="131"/>
      <c r="H3" s="227"/>
      <c r="I3" s="131"/>
    </row>
    <row r="4" spans="1:9" s="130" customFormat="1" x14ac:dyDescent="0.25">
      <c r="A4" s="60"/>
      <c r="B4" s="60"/>
      <c r="C4" s="61"/>
      <c r="D4" s="60"/>
      <c r="E4" s="60"/>
      <c r="F4" s="60"/>
      <c r="G4" s="131"/>
      <c r="H4" s="227"/>
      <c r="I4" s="131"/>
    </row>
    <row r="5" spans="1:9" s="130" customFormat="1" ht="25.5" customHeight="1" x14ac:dyDescent="0.25">
      <c r="A5" s="70"/>
      <c r="B5" s="70"/>
      <c r="C5" s="70"/>
      <c r="D5" s="70"/>
      <c r="E5" s="60"/>
      <c r="F5" s="60"/>
      <c r="G5" s="131"/>
      <c r="H5" s="227"/>
      <c r="I5" s="131"/>
    </row>
    <row r="6" spans="1:9" s="130" customFormat="1" ht="18.75" x14ac:dyDescent="0.25">
      <c r="A6" s="486" t="s">
        <v>367</v>
      </c>
      <c r="B6" s="486"/>
      <c r="C6" s="486"/>
      <c r="D6" s="486"/>
      <c r="E6" s="486"/>
      <c r="F6" s="60"/>
      <c r="G6" s="131"/>
      <c r="H6" s="227"/>
      <c r="I6" s="131"/>
    </row>
    <row r="7" spans="1:9" s="130" customFormat="1" ht="27.75" customHeight="1" x14ac:dyDescent="0.25">
      <c r="A7" s="70"/>
      <c r="B7" s="506"/>
      <c r="C7" s="506"/>
      <c r="D7" s="506"/>
      <c r="E7" s="506"/>
      <c r="F7" s="60"/>
      <c r="G7" s="131"/>
      <c r="H7" s="227"/>
      <c r="I7" s="131"/>
    </row>
    <row r="8" spans="1:9" s="130" customFormat="1" ht="23.25" customHeight="1" x14ac:dyDescent="0.25">
      <c r="A8" s="60"/>
      <c r="B8" s="357">
        <v>1</v>
      </c>
      <c r="C8" s="474" t="s">
        <v>463</v>
      </c>
      <c r="D8" s="474"/>
      <c r="E8" s="474"/>
      <c r="F8" s="205"/>
      <c r="G8" s="136"/>
      <c r="H8" s="227" t="b">
        <f>IF(ISNA(MATCH(FALSE,H29:H59,0)),TRUE,FALSE)</f>
        <v>0</v>
      </c>
      <c r="I8" s="131"/>
    </row>
    <row r="9" spans="1:9" s="130" customFormat="1" x14ac:dyDescent="0.25">
      <c r="A9" s="60"/>
      <c r="B9" s="112"/>
      <c r="C9" s="105"/>
      <c r="D9" s="105"/>
      <c r="E9" s="105"/>
      <c r="F9" s="186"/>
      <c r="G9" s="136"/>
      <c r="H9" s="227"/>
      <c r="I9" s="131"/>
    </row>
    <row r="10" spans="1:9" s="130" customFormat="1" ht="34.5" customHeight="1" x14ac:dyDescent="0.25">
      <c r="A10" s="60"/>
      <c r="B10" s="112"/>
      <c r="C10" s="105" t="s">
        <v>351</v>
      </c>
      <c r="D10" s="466" t="s">
        <v>591</v>
      </c>
      <c r="E10" s="466"/>
      <c r="F10" s="186"/>
      <c r="G10" s="136"/>
      <c r="H10" s="227"/>
      <c r="I10" s="131"/>
    </row>
    <row r="11" spans="1:9" s="130" customFormat="1" ht="15" customHeight="1" x14ac:dyDescent="0.25">
      <c r="A11" s="60"/>
      <c r="B11" s="112"/>
      <c r="D11" s="507"/>
      <c r="E11" s="508"/>
      <c r="F11" s="186"/>
      <c r="G11" s="136"/>
      <c r="H11" s="227"/>
      <c r="I11" s="131"/>
    </row>
    <row r="12" spans="1:9" s="130" customFormat="1" ht="80.099999999999994" customHeight="1" x14ac:dyDescent="0.25">
      <c r="A12" s="60"/>
      <c r="B12" s="112"/>
      <c r="C12" s="105"/>
      <c r="D12" s="509" t="s">
        <v>645</v>
      </c>
      <c r="E12" s="510"/>
      <c r="F12" s="186"/>
      <c r="G12" s="136"/>
      <c r="H12" s="227"/>
      <c r="I12" s="131"/>
    </row>
    <row r="13" spans="1:9" s="130" customFormat="1" ht="15" customHeight="1" x14ac:dyDescent="0.25">
      <c r="A13" s="60"/>
      <c r="B13" s="112"/>
      <c r="C13" s="105"/>
      <c r="D13" s="105"/>
      <c r="E13" s="105"/>
      <c r="F13" s="186"/>
      <c r="G13" s="136"/>
      <c r="H13" s="227"/>
      <c r="I13" s="131"/>
    </row>
    <row r="14" spans="1:9" s="130" customFormat="1" ht="50.1" customHeight="1" x14ac:dyDescent="0.25">
      <c r="A14" s="60"/>
      <c r="B14" s="112"/>
      <c r="C14" s="105" t="s">
        <v>352</v>
      </c>
      <c r="D14" s="466" t="s">
        <v>683</v>
      </c>
      <c r="E14" s="466"/>
      <c r="F14" s="186"/>
      <c r="G14" s="136"/>
      <c r="H14" s="227"/>
      <c r="I14" s="131"/>
    </row>
    <row r="15" spans="1:9" s="130" customFormat="1" ht="15" customHeight="1" x14ac:dyDescent="0.25">
      <c r="A15" s="60"/>
      <c r="B15" s="112"/>
      <c r="D15" s="507"/>
      <c r="E15" s="508"/>
      <c r="F15" s="186"/>
      <c r="G15" s="136"/>
      <c r="H15" s="227"/>
      <c r="I15" s="131"/>
    </row>
    <row r="16" spans="1:9" s="130" customFormat="1" ht="30" customHeight="1" x14ac:dyDescent="0.25">
      <c r="A16" s="60"/>
      <c r="B16" s="112"/>
      <c r="C16" s="105"/>
      <c r="D16" s="504" t="s">
        <v>679</v>
      </c>
      <c r="E16" s="504"/>
      <c r="F16" s="505"/>
      <c r="G16" s="136"/>
      <c r="H16" s="227"/>
      <c r="I16" s="131"/>
    </row>
    <row r="17" spans="1:9" s="130" customFormat="1" ht="15" customHeight="1" x14ac:dyDescent="0.25">
      <c r="A17" s="60"/>
      <c r="B17" s="112"/>
      <c r="C17" s="105"/>
      <c r="D17" s="105"/>
      <c r="E17" s="105"/>
      <c r="F17" s="186"/>
      <c r="G17" s="136"/>
      <c r="H17" s="227"/>
      <c r="I17" s="131"/>
    </row>
    <row r="18" spans="1:9" s="130" customFormat="1" ht="34.5" customHeight="1" x14ac:dyDescent="0.25">
      <c r="A18" s="60"/>
      <c r="B18" s="112"/>
      <c r="C18" s="105" t="s">
        <v>355</v>
      </c>
      <c r="D18" s="466" t="s">
        <v>636</v>
      </c>
      <c r="E18" s="466"/>
      <c r="F18" s="186"/>
      <c r="G18" s="136"/>
      <c r="H18" s="227"/>
      <c r="I18" s="131"/>
    </row>
    <row r="19" spans="1:9" s="130" customFormat="1" ht="15" customHeight="1" x14ac:dyDescent="0.25">
      <c r="A19" s="60"/>
      <c r="B19" s="112"/>
      <c r="D19" s="507"/>
      <c r="E19" s="508"/>
      <c r="F19" s="186"/>
      <c r="G19" s="136"/>
      <c r="H19" s="227"/>
      <c r="I19" s="131"/>
    </row>
    <row r="20" spans="1:9" s="130" customFormat="1" ht="15" customHeight="1" x14ac:dyDescent="0.25">
      <c r="A20" s="60"/>
      <c r="B20" s="112"/>
      <c r="C20" s="105"/>
      <c r="D20" s="504" t="s">
        <v>638</v>
      </c>
      <c r="E20" s="504"/>
      <c r="F20" s="505"/>
      <c r="G20" s="131"/>
      <c r="H20" s="227"/>
      <c r="I20" s="131"/>
    </row>
    <row r="21" spans="1:9" s="130" customFormat="1" ht="15" customHeight="1" x14ac:dyDescent="0.25">
      <c r="A21" s="60"/>
      <c r="B21" s="112"/>
      <c r="C21" s="105"/>
      <c r="D21" s="105"/>
      <c r="E21" s="105"/>
      <c r="F21" s="186"/>
      <c r="G21" s="131"/>
      <c r="H21" s="227"/>
      <c r="I21" s="131"/>
    </row>
    <row r="22" spans="1:9" s="130" customFormat="1" ht="34.5" customHeight="1" x14ac:dyDescent="0.25">
      <c r="A22" s="60"/>
      <c r="B22" s="112"/>
      <c r="C22" s="105" t="s">
        <v>356</v>
      </c>
      <c r="D22" s="466" t="s">
        <v>469</v>
      </c>
      <c r="E22" s="466"/>
      <c r="F22" s="186"/>
      <c r="G22" s="131"/>
      <c r="H22" s="227"/>
      <c r="I22" s="131"/>
    </row>
    <row r="23" spans="1:9" s="130" customFormat="1" ht="15" customHeight="1" x14ac:dyDescent="0.25">
      <c r="A23" s="60"/>
      <c r="B23" s="112"/>
      <c r="D23" s="507"/>
      <c r="E23" s="508"/>
      <c r="F23" s="186"/>
      <c r="G23" s="131"/>
      <c r="H23" s="227"/>
      <c r="I23" s="131"/>
    </row>
    <row r="24" spans="1:9" s="130" customFormat="1" ht="15" customHeight="1" x14ac:dyDescent="0.25">
      <c r="A24" s="60"/>
      <c r="B24" s="206"/>
      <c r="C24" s="110"/>
      <c r="D24" s="110"/>
      <c r="E24" s="110"/>
      <c r="F24" s="187"/>
      <c r="G24" s="131"/>
      <c r="H24" s="227"/>
      <c r="I24" s="131"/>
    </row>
    <row r="25" spans="1:9" s="130" customFormat="1" ht="15" customHeight="1" x14ac:dyDescent="0.25">
      <c r="A25" s="60"/>
      <c r="B25" s="105"/>
      <c r="C25" s="105"/>
      <c r="D25" s="105"/>
      <c r="E25" s="105"/>
      <c r="F25" s="60"/>
      <c r="G25" s="131"/>
      <c r="H25" s="227"/>
      <c r="I25" s="131"/>
    </row>
    <row r="26" spans="1:9" s="130" customFormat="1" ht="33" customHeight="1" x14ac:dyDescent="0.25">
      <c r="A26" s="60"/>
      <c r="B26" s="357">
        <v>2</v>
      </c>
      <c r="C26" s="474" t="s">
        <v>440</v>
      </c>
      <c r="D26" s="474"/>
      <c r="E26" s="474"/>
      <c r="F26" s="205"/>
      <c r="G26" s="136"/>
      <c r="H26" s="227"/>
      <c r="I26" s="131"/>
    </row>
    <row r="27" spans="1:9" s="130" customFormat="1" x14ac:dyDescent="0.25">
      <c r="A27" s="60"/>
      <c r="B27" s="112"/>
      <c r="C27" s="105"/>
      <c r="D27" s="105"/>
      <c r="E27" s="105"/>
      <c r="F27" s="186"/>
      <c r="G27" s="136"/>
      <c r="H27" s="227"/>
      <c r="I27" s="131"/>
    </row>
    <row r="28" spans="1:9" s="130" customFormat="1" ht="15.75" customHeight="1" x14ac:dyDescent="0.25">
      <c r="A28" s="60"/>
      <c r="B28" s="112"/>
      <c r="C28" s="105" t="s">
        <v>357</v>
      </c>
      <c r="D28" s="464" t="s">
        <v>604</v>
      </c>
      <c r="E28" s="464"/>
      <c r="F28" s="186"/>
      <c r="G28" s="136"/>
      <c r="H28" s="227"/>
      <c r="I28" s="131"/>
    </row>
    <row r="29" spans="1:9" s="130" customFormat="1" ht="15" customHeight="1" x14ac:dyDescent="0.25">
      <c r="A29" s="60"/>
      <c r="B29" s="112"/>
      <c r="D29" s="502"/>
      <c r="E29" s="503"/>
      <c r="F29" s="186"/>
      <c r="G29" s="136"/>
      <c r="H29" s="227" t="b">
        <f>IF(ISNUMBER(MATCH(D29,yn,0)),TRUE,FALSE)</f>
        <v>0</v>
      </c>
      <c r="I29" s="131"/>
    </row>
    <row r="30" spans="1:9" s="130" customFormat="1" ht="80.099999999999994" customHeight="1" x14ac:dyDescent="0.25">
      <c r="A30" s="60"/>
      <c r="B30" s="112"/>
      <c r="C30" s="105"/>
      <c r="D30" s="509" t="s">
        <v>645</v>
      </c>
      <c r="E30" s="510"/>
      <c r="F30" s="186"/>
      <c r="G30" s="136"/>
      <c r="H30" s="227"/>
      <c r="I30" s="131"/>
    </row>
    <row r="31" spans="1:9" s="130" customFormat="1" ht="15" customHeight="1" x14ac:dyDescent="0.25">
      <c r="A31" s="60"/>
      <c r="B31" s="112"/>
      <c r="C31" s="105"/>
      <c r="D31" s="105"/>
      <c r="E31" s="105"/>
      <c r="F31" s="186"/>
      <c r="G31" s="136"/>
      <c r="H31" s="227"/>
      <c r="I31" s="131"/>
    </row>
    <row r="32" spans="1:9" s="130" customFormat="1" ht="35.1" customHeight="1" x14ac:dyDescent="0.25">
      <c r="A32" s="60"/>
      <c r="B32" s="112"/>
      <c r="C32" s="105" t="s">
        <v>358</v>
      </c>
      <c r="D32" s="466" t="s">
        <v>682</v>
      </c>
      <c r="E32" s="466"/>
      <c r="F32" s="186"/>
      <c r="G32" s="136"/>
      <c r="H32" s="227"/>
      <c r="I32" s="131"/>
    </row>
    <row r="33" spans="1:9" s="130" customFormat="1" ht="15" customHeight="1" x14ac:dyDescent="0.25">
      <c r="A33" s="60"/>
      <c r="B33" s="112"/>
      <c r="D33" s="502"/>
      <c r="E33" s="503"/>
      <c r="F33" s="186"/>
      <c r="G33" s="136"/>
      <c r="H33" s="227" t="b">
        <f>IF(ISNUMBER(MATCH(D33,yn,0)),TRUE,FALSE)</f>
        <v>0</v>
      </c>
      <c r="I33" s="131"/>
    </row>
    <row r="34" spans="1:9" s="130" customFormat="1" ht="30" customHeight="1" x14ac:dyDescent="0.25">
      <c r="A34" s="60"/>
      <c r="B34" s="112"/>
      <c r="C34" s="105"/>
      <c r="D34" s="504" t="s">
        <v>679</v>
      </c>
      <c r="E34" s="504"/>
      <c r="F34" s="505"/>
      <c r="G34" s="136"/>
      <c r="H34" s="227"/>
      <c r="I34" s="131"/>
    </row>
    <row r="35" spans="1:9" s="130" customFormat="1" ht="15" customHeight="1" x14ac:dyDescent="0.25">
      <c r="A35" s="60"/>
      <c r="B35" s="112"/>
      <c r="C35" s="105"/>
      <c r="D35" s="105"/>
      <c r="E35" s="105"/>
      <c r="F35" s="186"/>
      <c r="G35" s="136"/>
      <c r="H35" s="227"/>
      <c r="I35" s="131"/>
    </row>
    <row r="36" spans="1:9" s="130" customFormat="1" ht="15" customHeight="1" x14ac:dyDescent="0.25">
      <c r="A36" s="60"/>
      <c r="B36" s="112"/>
      <c r="C36" s="105" t="s">
        <v>359</v>
      </c>
      <c r="D36" s="501" t="s">
        <v>637</v>
      </c>
      <c r="E36" s="501"/>
      <c r="F36" s="186"/>
      <c r="G36" s="136"/>
      <c r="H36" s="227"/>
      <c r="I36" s="131"/>
    </row>
    <row r="37" spans="1:9" s="130" customFormat="1" ht="15" customHeight="1" x14ac:dyDescent="0.25">
      <c r="A37" s="60"/>
      <c r="B37" s="112"/>
      <c r="D37" s="502"/>
      <c r="E37" s="503"/>
      <c r="F37" s="186"/>
      <c r="G37" s="136"/>
      <c r="H37" s="227" t="b">
        <f>IF(ISNUMBER(MATCH(D37,yn,0)),TRUE,FALSE)</f>
        <v>0</v>
      </c>
      <c r="I37" s="131"/>
    </row>
    <row r="38" spans="1:9" s="130" customFormat="1" ht="15" customHeight="1" x14ac:dyDescent="0.25">
      <c r="A38" s="60"/>
      <c r="B38" s="112"/>
      <c r="C38" s="105"/>
      <c r="D38" s="504" t="s">
        <v>638</v>
      </c>
      <c r="E38" s="504"/>
      <c r="F38" s="505"/>
      <c r="G38" s="131"/>
      <c r="H38" s="227"/>
      <c r="I38" s="131"/>
    </row>
    <row r="39" spans="1:9" s="130" customFormat="1" ht="15" customHeight="1" x14ac:dyDescent="0.25">
      <c r="A39" s="60"/>
      <c r="B39" s="112"/>
      <c r="C39" s="105"/>
      <c r="D39" s="105"/>
      <c r="E39" s="105"/>
      <c r="F39" s="186"/>
      <c r="G39" s="131"/>
      <c r="H39" s="227"/>
      <c r="I39" s="131"/>
    </row>
    <row r="40" spans="1:9" s="130" customFormat="1" ht="15" customHeight="1" x14ac:dyDescent="0.25">
      <c r="A40" s="60"/>
      <c r="B40" s="112"/>
      <c r="C40" s="105" t="s">
        <v>360</v>
      </c>
      <c r="D40" s="464" t="s">
        <v>462</v>
      </c>
      <c r="E40" s="464"/>
      <c r="F40" s="186"/>
      <c r="G40" s="131"/>
      <c r="H40" s="227"/>
      <c r="I40" s="131"/>
    </row>
    <row r="41" spans="1:9" s="130" customFormat="1" ht="15" customHeight="1" x14ac:dyDescent="0.25">
      <c r="A41" s="60"/>
      <c r="B41" s="112"/>
      <c r="D41" s="502"/>
      <c r="E41" s="503"/>
      <c r="F41" s="186"/>
      <c r="G41" s="131"/>
      <c r="H41" s="227" t="b">
        <f>IF(ISNUMBER(MATCH(D41,yn,0)),TRUE,FALSE)</f>
        <v>0</v>
      </c>
      <c r="I41" s="131"/>
    </row>
    <row r="42" spans="1:9" s="130" customFormat="1" ht="15" customHeight="1" x14ac:dyDescent="0.25">
      <c r="A42" s="60"/>
      <c r="B42" s="206"/>
      <c r="C42" s="110"/>
      <c r="D42" s="110"/>
      <c r="E42" s="110"/>
      <c r="F42" s="187"/>
      <c r="G42" s="131"/>
      <c r="H42" s="227"/>
      <c r="I42" s="131"/>
    </row>
    <row r="43" spans="1:9" s="130" customFormat="1" ht="15" customHeight="1" x14ac:dyDescent="0.25">
      <c r="A43" s="60"/>
      <c r="B43" s="105"/>
      <c r="C43" s="105"/>
      <c r="D43" s="105"/>
      <c r="E43" s="105"/>
      <c r="F43" s="60"/>
      <c r="G43" s="131"/>
      <c r="H43" s="227"/>
      <c r="I43" s="131"/>
    </row>
    <row r="44" spans="1:9" s="130" customFormat="1" ht="24" customHeight="1" x14ac:dyDescent="0.25">
      <c r="A44" s="60"/>
      <c r="B44" s="357">
        <v>3</v>
      </c>
      <c r="C44" s="447" t="s">
        <v>441</v>
      </c>
      <c r="D44" s="447"/>
      <c r="E44" s="447"/>
      <c r="F44" s="205"/>
      <c r="G44" s="136"/>
      <c r="H44" s="227"/>
      <c r="I44" s="131"/>
    </row>
    <row r="45" spans="1:9" s="130" customFormat="1" x14ac:dyDescent="0.25">
      <c r="A45" s="60"/>
      <c r="B45" s="112"/>
      <c r="C45" s="105"/>
      <c r="D45" s="105"/>
      <c r="E45" s="105"/>
      <c r="F45" s="186"/>
      <c r="G45" s="136"/>
      <c r="H45" s="227"/>
      <c r="I45" s="131"/>
    </row>
    <row r="46" spans="1:9" s="130" customFormat="1" ht="15.75" customHeight="1" x14ac:dyDescent="0.25">
      <c r="A46" s="60"/>
      <c r="B46" s="112"/>
      <c r="C46" s="105" t="s">
        <v>361</v>
      </c>
      <c r="D46" s="464" t="s">
        <v>604</v>
      </c>
      <c r="E46" s="464"/>
      <c r="F46" s="186"/>
      <c r="G46" s="136"/>
      <c r="H46" s="227"/>
      <c r="I46" s="131"/>
    </row>
    <row r="47" spans="1:9" s="130" customFormat="1" ht="15" customHeight="1" x14ac:dyDescent="0.25">
      <c r="A47" s="60"/>
      <c r="B47" s="112"/>
      <c r="D47" s="502"/>
      <c r="E47" s="503"/>
      <c r="F47" s="186"/>
      <c r="G47" s="136"/>
      <c r="H47" s="227" t="b">
        <f>IF(ISNUMBER(MATCH(D47,yn,0)),TRUE,FALSE)</f>
        <v>0</v>
      </c>
      <c r="I47" s="131"/>
    </row>
    <row r="48" spans="1:9" s="130" customFormat="1" ht="80.099999999999994" customHeight="1" x14ac:dyDescent="0.25">
      <c r="A48" s="60"/>
      <c r="B48" s="112"/>
      <c r="C48" s="105"/>
      <c r="D48" s="509" t="s">
        <v>645</v>
      </c>
      <c r="E48" s="510"/>
      <c r="F48" s="186"/>
      <c r="G48" s="136"/>
      <c r="H48" s="227"/>
      <c r="I48" s="131"/>
    </row>
    <row r="49" spans="1:9" s="130" customFormat="1" ht="15" customHeight="1" x14ac:dyDescent="0.25">
      <c r="A49" s="60"/>
      <c r="B49" s="112"/>
      <c r="C49" s="105"/>
      <c r="D49" s="105"/>
      <c r="E49" s="105"/>
      <c r="F49" s="186"/>
      <c r="G49" s="136"/>
      <c r="H49" s="227"/>
      <c r="I49" s="131"/>
    </row>
    <row r="50" spans="1:9" s="130" customFormat="1" ht="35.1" customHeight="1" x14ac:dyDescent="0.25">
      <c r="A50" s="60"/>
      <c r="B50" s="112"/>
      <c r="C50" s="105" t="s">
        <v>362</v>
      </c>
      <c r="D50" s="466" t="s">
        <v>682</v>
      </c>
      <c r="E50" s="466"/>
      <c r="F50" s="186"/>
      <c r="G50" s="136"/>
      <c r="H50" s="227"/>
      <c r="I50" s="131"/>
    </row>
    <row r="51" spans="1:9" s="130" customFormat="1" ht="15" customHeight="1" x14ac:dyDescent="0.25">
      <c r="A51" s="60"/>
      <c r="B51" s="112"/>
      <c r="D51" s="502"/>
      <c r="E51" s="503"/>
      <c r="F51" s="186"/>
      <c r="G51" s="136"/>
      <c r="H51" s="227" t="b">
        <f>IF(ISNUMBER(MATCH(D51,yn,0)),TRUE,FALSE)</f>
        <v>0</v>
      </c>
      <c r="I51" s="131"/>
    </row>
    <row r="52" spans="1:9" s="130" customFormat="1" ht="30" customHeight="1" x14ac:dyDescent="0.25">
      <c r="A52" s="60"/>
      <c r="B52" s="112"/>
      <c r="C52" s="9"/>
      <c r="D52" s="504" t="s">
        <v>679</v>
      </c>
      <c r="E52" s="504"/>
      <c r="F52" s="505"/>
      <c r="G52" s="136"/>
      <c r="H52" s="227"/>
      <c r="I52" s="131"/>
    </row>
    <row r="53" spans="1:9" s="130" customFormat="1" ht="15" customHeight="1" x14ac:dyDescent="0.25">
      <c r="A53" s="60"/>
      <c r="B53" s="112"/>
      <c r="C53" s="105"/>
      <c r="D53" s="105"/>
      <c r="E53" s="105"/>
      <c r="F53" s="186"/>
      <c r="G53" s="136"/>
      <c r="H53" s="227"/>
      <c r="I53" s="131"/>
    </row>
    <row r="54" spans="1:9" s="130" customFormat="1" ht="15" customHeight="1" x14ac:dyDescent="0.25">
      <c r="A54" s="60"/>
      <c r="B54" s="112"/>
      <c r="C54" s="105" t="s">
        <v>363</v>
      </c>
      <c r="D54" s="466" t="s">
        <v>637</v>
      </c>
      <c r="E54" s="466"/>
      <c r="F54" s="186"/>
      <c r="G54" s="136"/>
      <c r="H54" s="227"/>
      <c r="I54" s="131"/>
    </row>
    <row r="55" spans="1:9" s="130" customFormat="1" ht="15" customHeight="1" x14ac:dyDescent="0.25">
      <c r="A55" s="60"/>
      <c r="B55" s="112"/>
      <c r="D55" s="502"/>
      <c r="E55" s="503"/>
      <c r="F55" s="186"/>
      <c r="G55" s="136"/>
      <c r="H55" s="227" t="b">
        <f>IF(ISNUMBER(MATCH(D55,yn,0)),TRUE,FALSE)</f>
        <v>0</v>
      </c>
      <c r="I55" s="131"/>
    </row>
    <row r="56" spans="1:9" s="130" customFormat="1" ht="15" customHeight="1" x14ac:dyDescent="0.25">
      <c r="A56" s="60"/>
      <c r="B56" s="112"/>
      <c r="C56" s="9"/>
      <c r="D56" s="504" t="s">
        <v>638</v>
      </c>
      <c r="E56" s="504"/>
      <c r="F56" s="505"/>
      <c r="G56" s="131"/>
      <c r="H56" s="227"/>
      <c r="I56" s="131"/>
    </row>
    <row r="57" spans="1:9" s="130" customFormat="1" ht="15" customHeight="1" x14ac:dyDescent="0.25">
      <c r="A57" s="60"/>
      <c r="B57" s="112"/>
      <c r="C57" s="105"/>
      <c r="D57" s="105"/>
      <c r="E57" s="105"/>
      <c r="F57" s="186"/>
      <c r="G57" s="131"/>
      <c r="H57" s="227"/>
      <c r="I57" s="131"/>
    </row>
    <row r="58" spans="1:9" s="130" customFormat="1" ht="15" customHeight="1" x14ac:dyDescent="0.25">
      <c r="A58" s="60"/>
      <c r="B58" s="112"/>
      <c r="C58" s="105" t="s">
        <v>364</v>
      </c>
      <c r="D58" s="464" t="s">
        <v>462</v>
      </c>
      <c r="E58" s="464"/>
      <c r="F58" s="186"/>
      <c r="G58" s="131"/>
      <c r="H58" s="227"/>
      <c r="I58" s="131"/>
    </row>
    <row r="59" spans="1:9" s="130" customFormat="1" ht="15" customHeight="1" x14ac:dyDescent="0.25">
      <c r="A59" s="60"/>
      <c r="B59" s="112"/>
      <c r="D59" s="502"/>
      <c r="E59" s="503"/>
      <c r="F59" s="186"/>
      <c r="G59" s="131"/>
      <c r="H59" s="227" t="b">
        <f>IF(ISNUMBER(MATCH(D59,yn,0)),TRUE,FALSE)</f>
        <v>0</v>
      </c>
      <c r="I59" s="131"/>
    </row>
    <row r="60" spans="1:9" s="130" customFormat="1" ht="15" customHeight="1" x14ac:dyDescent="0.25">
      <c r="A60" s="60"/>
      <c r="B60" s="206"/>
      <c r="C60" s="110"/>
      <c r="D60" s="110"/>
      <c r="E60" s="110"/>
      <c r="F60" s="187"/>
      <c r="G60" s="131"/>
      <c r="H60" s="227"/>
      <c r="I60" s="131"/>
    </row>
    <row r="61" spans="1:9" s="130" customFormat="1" ht="15" customHeight="1" x14ac:dyDescent="0.25">
      <c r="A61" s="60"/>
      <c r="B61" s="105"/>
      <c r="C61" s="105"/>
      <c r="D61" s="105"/>
      <c r="E61" s="105"/>
      <c r="F61" s="192"/>
      <c r="G61" s="131"/>
      <c r="H61" s="227"/>
      <c r="I61" s="131"/>
    </row>
    <row r="62" spans="1:9" s="130" customFormat="1" ht="15" customHeight="1" x14ac:dyDescent="0.25">
      <c r="A62" s="60"/>
      <c r="B62" s="428">
        <v>4</v>
      </c>
      <c r="C62" s="447" t="s">
        <v>437</v>
      </c>
      <c r="D62" s="447"/>
      <c r="E62" s="207"/>
      <c r="F62" s="205"/>
      <c r="G62" s="131"/>
      <c r="H62" s="227"/>
      <c r="I62" s="131"/>
    </row>
    <row r="63" spans="1:9" s="130" customFormat="1" ht="15" customHeight="1" x14ac:dyDescent="0.25">
      <c r="A63" s="60"/>
      <c r="B63" s="483"/>
      <c r="C63" s="439"/>
      <c r="D63" s="439"/>
      <c r="E63" s="105"/>
      <c r="F63" s="186"/>
      <c r="G63" s="131"/>
      <c r="H63" s="227"/>
      <c r="I63" s="131"/>
    </row>
    <row r="64" spans="1:9" s="130" customFormat="1" ht="15" customHeight="1" x14ac:dyDescent="0.25">
      <c r="A64" s="60"/>
      <c r="B64" s="112"/>
      <c r="C64" s="105"/>
      <c r="D64" s="105"/>
      <c r="E64" s="105"/>
      <c r="F64" s="186"/>
      <c r="G64" s="131"/>
      <c r="H64" s="227"/>
      <c r="I64" s="131"/>
    </row>
    <row r="65" spans="1:9" s="130" customFormat="1" ht="15" customHeight="1" x14ac:dyDescent="0.25">
      <c r="A65" s="60"/>
      <c r="B65" s="112"/>
      <c r="C65" s="114" t="s">
        <v>15</v>
      </c>
      <c r="D65" s="439" t="s">
        <v>370</v>
      </c>
      <c r="E65" s="439"/>
      <c r="F65" s="186"/>
      <c r="G65" s="131"/>
      <c r="H65" s="227"/>
      <c r="I65" s="131"/>
    </row>
    <row r="66" spans="1:9" s="130" customFormat="1" ht="15" customHeight="1" x14ac:dyDescent="0.25">
      <c r="A66" s="60"/>
      <c r="B66" s="112"/>
      <c r="C66" s="114"/>
      <c r="D66" s="511"/>
      <c r="E66" s="512"/>
      <c r="F66" s="186"/>
      <c r="G66" s="131"/>
      <c r="H66" s="227"/>
      <c r="I66" s="131"/>
    </row>
    <row r="67" spans="1:9" s="130" customFormat="1" ht="36" customHeight="1" x14ac:dyDescent="0.25">
      <c r="A67" s="60"/>
      <c r="B67" s="112"/>
      <c r="C67" s="52"/>
      <c r="D67" s="482" t="s">
        <v>396</v>
      </c>
      <c r="E67" s="482"/>
      <c r="F67" s="186"/>
      <c r="G67" s="131"/>
      <c r="H67" s="227"/>
      <c r="I67" s="131"/>
    </row>
    <row r="68" spans="1:9" s="130" customFormat="1" ht="15" customHeight="1" x14ac:dyDescent="0.25">
      <c r="A68" s="60"/>
      <c r="B68" s="112"/>
      <c r="C68" s="52"/>
      <c r="D68" s="105"/>
      <c r="E68" s="365"/>
      <c r="F68" s="186"/>
      <c r="G68" s="131"/>
      <c r="H68" s="227"/>
      <c r="I68" s="131"/>
    </row>
    <row r="69" spans="1:9" s="130" customFormat="1" ht="15" customHeight="1" x14ac:dyDescent="0.25">
      <c r="A69" s="60"/>
      <c r="B69" s="112"/>
      <c r="C69" s="114" t="s">
        <v>16</v>
      </c>
      <c r="D69" s="439" t="s">
        <v>14</v>
      </c>
      <c r="E69" s="439"/>
      <c r="F69" s="186"/>
      <c r="G69" s="131"/>
      <c r="H69" s="227"/>
      <c r="I69" s="131"/>
    </row>
    <row r="70" spans="1:9" s="130" customFormat="1" ht="15" customHeight="1" x14ac:dyDescent="0.25">
      <c r="A70" s="60"/>
      <c r="B70" s="112"/>
      <c r="C70" s="208"/>
      <c r="D70" s="511"/>
      <c r="E70" s="512"/>
      <c r="F70" s="186"/>
      <c r="G70" s="131"/>
      <c r="H70" s="227"/>
      <c r="I70" s="131"/>
    </row>
    <row r="71" spans="1:9" s="130" customFormat="1" ht="19.5" customHeight="1" x14ac:dyDescent="0.25">
      <c r="A71" s="60"/>
      <c r="B71" s="112"/>
      <c r="C71" s="52"/>
      <c r="D71" s="482" t="s">
        <v>397</v>
      </c>
      <c r="E71" s="482"/>
      <c r="F71" s="186"/>
      <c r="G71" s="131"/>
      <c r="H71" s="227"/>
      <c r="I71" s="131"/>
    </row>
    <row r="72" spans="1:9" s="130" customFormat="1" ht="15" customHeight="1" x14ac:dyDescent="0.25">
      <c r="A72" s="60"/>
      <c r="B72" s="206"/>
      <c r="C72" s="110"/>
      <c r="D72" s="110"/>
      <c r="E72" s="110"/>
      <c r="F72" s="187"/>
      <c r="G72" s="131"/>
      <c r="H72" s="227"/>
      <c r="I72" s="131"/>
    </row>
    <row r="73" spans="1:9" s="130" customFormat="1" ht="15" customHeight="1" x14ac:dyDescent="0.25">
      <c r="A73" s="60"/>
      <c r="B73" s="105"/>
      <c r="C73" s="105"/>
      <c r="D73" s="105"/>
      <c r="E73" s="105"/>
      <c r="F73" s="60"/>
      <c r="G73" s="131"/>
      <c r="H73" s="227"/>
      <c r="I73" s="131"/>
    </row>
    <row r="74" spans="1:9" s="130" customFormat="1" ht="20.25" customHeight="1" x14ac:dyDescent="0.25">
      <c r="A74" s="60"/>
      <c r="B74" s="359"/>
      <c r="D74" s="469" t="s">
        <v>88</v>
      </c>
      <c r="E74" s="469"/>
      <c r="F74" s="60"/>
      <c r="G74" s="131"/>
      <c r="H74" s="227"/>
      <c r="I74" s="131"/>
    </row>
    <row r="75" spans="1:9" s="130" customFormat="1" ht="15.75" customHeight="1" x14ac:dyDescent="0.25">
      <c r="A75" s="60"/>
      <c r="B75" s="167"/>
      <c r="D75" s="468" t="str">
        <f>IF(OR(ISBLANK(D11),ISBLANK(D15),ISBLANK(D19),ISBLANK(D23),ISBLANK(D29),ISBLANK(D33),ISBLANK(D37),ISBLANK(D41),ISBLANK(D47),ISBLANK(D51),ISBLANK(D55),ISBLANK(D59),ISBLANK(D66),ISBLANK(D70),H8=FALSE),"FALSE","TRUE")</f>
        <v>FALSE</v>
      </c>
      <c r="E75" s="468"/>
      <c r="F75" s="60"/>
      <c r="G75" s="131"/>
      <c r="H75" s="227"/>
      <c r="I75" s="131"/>
    </row>
    <row r="76" spans="1:9" s="130" customFormat="1" x14ac:dyDescent="0.25">
      <c r="A76" s="60"/>
      <c r="B76" s="203"/>
      <c r="C76" s="204"/>
      <c r="D76" s="204"/>
      <c r="E76" s="192"/>
      <c r="F76" s="60"/>
      <c r="G76" s="131"/>
      <c r="H76" s="227"/>
      <c r="I76" s="131"/>
    </row>
  </sheetData>
  <sheetProtection algorithmName="SHA-512" hashValue="VoVOoFvHjjVTFgtPaLSms0REXuzrw+ZFtwpscOu2SdypNQBGJy+uzvyrTYLwRw/gyBPfJ8rCepCL1dYI423Uzg==" saltValue="W6ouiSZgKcAsgXlH6M7LIQ==" spinCount="100000" sheet="1" objects="1" scenarios="1"/>
  <dataConsolidate/>
  <mergeCells count="48">
    <mergeCell ref="D67:E67"/>
    <mergeCell ref="D69:E69"/>
    <mergeCell ref="D38:F38"/>
    <mergeCell ref="D40:E40"/>
    <mergeCell ref="D41:E41"/>
    <mergeCell ref="B62:B63"/>
    <mergeCell ref="C62:D63"/>
    <mergeCell ref="C8:E8"/>
    <mergeCell ref="C26:E26"/>
    <mergeCell ref="D28:E28"/>
    <mergeCell ref="D18:E18"/>
    <mergeCell ref="D19:E19"/>
    <mergeCell ref="D22:E22"/>
    <mergeCell ref="D23:E23"/>
    <mergeCell ref="D20:F20"/>
    <mergeCell ref="D11:E11"/>
    <mergeCell ref="D14:E14"/>
    <mergeCell ref="C44:E44"/>
    <mergeCell ref="D46:E46"/>
    <mergeCell ref="D32:E32"/>
    <mergeCell ref="D33:E33"/>
    <mergeCell ref="D75:E75"/>
    <mergeCell ref="D74:E74"/>
    <mergeCell ref="D47:E47"/>
    <mergeCell ref="D50:E50"/>
    <mergeCell ref="D51:E51"/>
    <mergeCell ref="D54:E54"/>
    <mergeCell ref="D55:E55"/>
    <mergeCell ref="D52:F52"/>
    <mergeCell ref="D56:F56"/>
    <mergeCell ref="D48:E48"/>
    <mergeCell ref="D71:E71"/>
    <mergeCell ref="D70:E70"/>
    <mergeCell ref="D66:E66"/>
    <mergeCell ref="D58:E58"/>
    <mergeCell ref="D59:E59"/>
    <mergeCell ref="D65:E65"/>
    <mergeCell ref="A6:E6"/>
    <mergeCell ref="D16:F16"/>
    <mergeCell ref="D12:E12"/>
    <mergeCell ref="D30:E30"/>
    <mergeCell ref="D29:E29"/>
    <mergeCell ref="D36:E36"/>
    <mergeCell ref="D37:E37"/>
    <mergeCell ref="D34:F34"/>
    <mergeCell ref="B7:E7"/>
    <mergeCell ref="D15:E15"/>
    <mergeCell ref="D10:E10"/>
  </mergeCells>
  <conditionalFormatting sqref="D75">
    <cfRule type="cellIs" dxfId="86" priority="1" operator="equal">
      <formula>"TRUE"</formula>
    </cfRule>
    <cfRule type="cellIs" dxfId="85" priority="2" operator="equal">
      <formula>"FALSE"</formula>
    </cfRule>
    <cfRule type="expression" dxfId="84" priority="3" stopIfTrue="1">
      <formula>NOT(ISERROR(SEARCH("TRUE",D75)))</formula>
    </cfRule>
    <cfRule type="expression" dxfId="83" priority="4" stopIfTrue="1">
      <formula>NOT(ISERROR(SEARCH("FALSE",D75)))</formula>
    </cfRule>
  </conditionalFormatting>
  <dataValidations count="2">
    <dataValidation type="list" operator="greaterThanOrEqual" allowBlank="1" showInputMessage="1" showErrorMessage="1" sqref="D59:E59 D55:E55 D51:E51 D47:E47 D29:E29 D33:E33 D37:E37 D41:E41" xr:uid="{00000000-0002-0000-0600-000000000000}">
      <formula1>yn</formula1>
    </dataValidation>
    <dataValidation type="whole" operator="greaterThanOrEqual" allowBlank="1" showInputMessage="1" showErrorMessage="1" sqref="D66:E66 D70:E70 D19:E19 D11:E11 D15:E15 D23:E23" xr:uid="{00000000-0002-0000-0600-000001000000}">
      <formula1>0</formula1>
    </dataValidation>
  </dataValidations>
  <hyperlinks>
    <hyperlink ref="D20" r:id="rId1" xr:uid="{00000000-0004-0000-0600-000000000000}"/>
    <hyperlink ref="D16" r:id="rId2" display="http://www.fatf-gafi.org/publications/high-riskandnon-cooperativejurisdictions" xr:uid="{00000000-0004-0000-0600-000001000000}"/>
    <hyperlink ref="D12" r:id="rId3" display="http://europa.eu/rapid/press-release_IP-19-781_en.htm" xr:uid="{00000000-0004-0000-0600-000004000000}"/>
    <hyperlink ref="D12:E12" r:id="rId4" display="https://ec.europa.eu/info/business-economy-euro/banking-and-finance/financial-supervision-and-risk-management/anti-money-laundering-and-countering-financing-terrorism/eu-policy-high-risk-third-countries_en" xr:uid="{00000000-0004-0000-0600-000005000000}"/>
    <hyperlink ref="D30" r:id="rId5" display="http://europa.eu/rapid/press-release_IP-19-781_en.htm" xr:uid="{00000000-0004-0000-0600-000006000000}"/>
    <hyperlink ref="D30:E30" r:id="rId6" display="https://ec.europa.eu/info/business-economy-euro/banking-and-finance/financial-supervision-and-risk-management/anti-money-laundering-and-countering-financing-terrorism/eu-policy-high-risk-third-countries_en" xr:uid="{00000000-0004-0000-0600-000007000000}"/>
    <hyperlink ref="D48" r:id="rId7" display="http://europa.eu/rapid/press-release_IP-19-781_en.htm" xr:uid="{00000000-0004-0000-0600-000008000000}"/>
    <hyperlink ref="D48:E48" r:id="rId8" display="https://ec.europa.eu/info/business-economy-euro/banking-and-finance/financial-supervision-and-risk-management/anti-money-laundering-and-countering-financing-terrorism/eu-policy-high-risk-third-countries_en" xr:uid="{00000000-0004-0000-0600-000009000000}"/>
    <hyperlink ref="D38" r:id="rId9" xr:uid="{00000000-0004-0000-0600-00000A000000}"/>
    <hyperlink ref="D38:F38" r:id="rId10" display="https://www.consilium.europa.eu/en/policies/eu-list-of-non-cooperative-jurisdictions/" xr:uid="{00000000-0004-0000-0600-00000B000000}"/>
    <hyperlink ref="D56" r:id="rId11" xr:uid="{00000000-0004-0000-0600-00000C000000}"/>
    <hyperlink ref="D56:F56" r:id="rId12" display="https://www.consilium.europa.eu/en/policies/eu-list-of-non-cooperative-jurisdictions/" xr:uid="{00000000-0004-0000-0600-00000D000000}"/>
    <hyperlink ref="D20:F20" r:id="rId13" display="https://www.consilium.europa.eu/en/policies/eu-list-of-non-cooperative-jurisdictions/" xr:uid="{00000000-0004-0000-0600-00000E000000}"/>
    <hyperlink ref="D34" r:id="rId14" display="http://www.fatf-gafi.org/publications/high-riskandnon-cooperativejurisdictions" xr:uid="{724916AF-0E7F-4B19-8956-0B7F824F202F}"/>
    <hyperlink ref="D52" r:id="rId15" display="http://www.fatf-gafi.org/publications/high-riskandnon-cooperativejurisdictions" xr:uid="{7B07A4D8-9A28-4114-B3F9-139EAD72F708}"/>
  </hyperlinks>
  <pageMargins left="0.70000000000000007" right="0.70000000000000007" top="0.75" bottom="0.75" header="0.30000000000000004" footer="0.30000000000000004"/>
  <pageSetup paperSize="9" scale="77" fitToHeight="0" orientation="portrait" r:id="rId16"/>
  <rowBreaks count="1" manualBreakCount="1">
    <brk id="43" max="5" man="1"/>
  </rowBreaks>
  <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3"/>
  <sheetViews>
    <sheetView showGridLines="0" view="pageBreakPreview" zoomScaleNormal="100" zoomScaleSheetLayoutView="100" workbookViewId="0">
      <selection activeCell="M7" sqref="M7"/>
    </sheetView>
  </sheetViews>
  <sheetFormatPr defaultRowHeight="15.75" x14ac:dyDescent="0.25"/>
  <cols>
    <col min="1" max="1" width="4.7109375" style="183" customWidth="1"/>
    <col min="2" max="3" width="20.5703125" style="131" customWidth="1"/>
    <col min="4" max="4" width="22.140625" style="131" bestFit="1" customWidth="1"/>
    <col min="5" max="5" width="20.7109375" style="131" customWidth="1"/>
    <col min="6" max="6" width="22.7109375" style="131" customWidth="1"/>
    <col min="7" max="7" width="7.28515625" style="131" customWidth="1"/>
    <col min="8" max="8" width="20.7109375" style="131" customWidth="1"/>
    <col min="9" max="9" width="4.28515625" style="131" customWidth="1"/>
    <col min="10" max="10" width="4.7109375" style="230" customWidth="1"/>
    <col min="11" max="11" width="14.85546875" style="227" customWidth="1"/>
    <col min="12" max="12" width="14.85546875" style="131" customWidth="1"/>
    <col min="13" max="16384" width="9.140625" style="131"/>
  </cols>
  <sheetData>
    <row r="1" spans="1:12" ht="18.75" x14ac:dyDescent="0.25">
      <c r="B1" s="116" t="str">
        <f>Instructions!A1</f>
        <v>Form RBSF-ASP</v>
      </c>
      <c r="C1" s="68"/>
      <c r="D1" s="68"/>
      <c r="E1" s="2"/>
      <c r="F1" s="2"/>
      <c r="G1" s="1"/>
      <c r="H1" s="1"/>
      <c r="I1" s="1"/>
      <c r="J1" s="2"/>
    </row>
    <row r="2" spans="1:12" x14ac:dyDescent="0.25">
      <c r="A2" s="173"/>
      <c r="B2" s="2"/>
      <c r="C2" s="2"/>
      <c r="D2" s="2"/>
      <c r="E2" s="2"/>
      <c r="F2" s="2"/>
      <c r="G2" s="2"/>
      <c r="H2" s="2"/>
      <c r="I2" s="2"/>
      <c r="J2" s="2"/>
    </row>
    <row r="3" spans="1:12" s="130" customFormat="1" x14ac:dyDescent="0.25">
      <c r="A3" s="173"/>
      <c r="B3" s="366">
        <f>'Section A'!D21</f>
        <v>0</v>
      </c>
      <c r="C3" s="2"/>
      <c r="D3" s="2"/>
      <c r="E3" s="2"/>
      <c r="F3" s="2"/>
      <c r="G3" s="2"/>
      <c r="H3" s="2"/>
      <c r="I3" s="2"/>
      <c r="J3" s="2"/>
      <c r="K3" s="227"/>
      <c r="L3" s="131"/>
    </row>
    <row r="4" spans="1:12" s="130" customFormat="1" x14ac:dyDescent="0.25">
      <c r="A4" s="173"/>
      <c r="B4" s="2"/>
      <c r="C4" s="2"/>
      <c r="D4" s="2"/>
      <c r="E4" s="2"/>
      <c r="F4" s="2"/>
      <c r="G4" s="2"/>
      <c r="H4" s="2"/>
      <c r="I4" s="2"/>
      <c r="J4" s="2"/>
      <c r="K4" s="227"/>
      <c r="L4" s="131"/>
    </row>
    <row r="5" spans="1:12" s="130" customFormat="1" x14ac:dyDescent="0.25">
      <c r="A5" s="173"/>
      <c r="B5" s="2"/>
      <c r="C5" s="2"/>
      <c r="D5" s="2"/>
      <c r="E5" s="2"/>
      <c r="F5" s="2"/>
      <c r="G5" s="2"/>
      <c r="H5" s="2"/>
      <c r="I5" s="2"/>
      <c r="J5" s="2"/>
      <c r="K5" s="227"/>
      <c r="L5" s="131"/>
    </row>
    <row r="6" spans="1:12" s="130" customFormat="1" ht="18.75" x14ac:dyDescent="0.25">
      <c r="A6" s="423" t="s">
        <v>447</v>
      </c>
      <c r="B6" s="423"/>
      <c r="C6" s="423"/>
      <c r="D6" s="423"/>
      <c r="E6" s="423"/>
      <c r="F6" s="423"/>
      <c r="G6" s="423"/>
      <c r="H6" s="423"/>
      <c r="I6" s="423"/>
      <c r="J6" s="2"/>
      <c r="K6" s="227"/>
      <c r="L6" s="131"/>
    </row>
    <row r="7" spans="1:12" s="130" customFormat="1" x14ac:dyDescent="0.25">
      <c r="A7" s="173"/>
      <c r="B7" s="2"/>
      <c r="C7" s="2"/>
      <c r="D7" s="2"/>
      <c r="E7" s="2"/>
      <c r="F7" s="2"/>
      <c r="G7" s="2"/>
      <c r="H7" s="2"/>
      <c r="I7" s="2"/>
      <c r="J7" s="2"/>
      <c r="K7" s="227"/>
      <c r="L7" s="227" t="b">
        <f>IF(ISNA(MATCH(FALSE,L11:L36,0)),TRUE,FALSE)</f>
        <v>0</v>
      </c>
    </row>
    <row r="8" spans="1:12" s="130" customFormat="1" x14ac:dyDescent="0.25">
      <c r="A8" s="173"/>
      <c r="B8" s="2"/>
      <c r="C8" s="2"/>
      <c r="D8" s="2"/>
      <c r="E8" s="2"/>
      <c r="F8" s="2"/>
      <c r="G8" s="2"/>
      <c r="H8" s="2"/>
      <c r="I8" s="2"/>
      <c r="J8" s="2"/>
      <c r="K8" s="227"/>
      <c r="L8" s="131"/>
    </row>
    <row r="9" spans="1:12" s="130" customFormat="1" x14ac:dyDescent="0.25">
      <c r="A9" s="173"/>
      <c r="B9" s="2"/>
      <c r="C9" s="2"/>
      <c r="D9" s="2"/>
      <c r="E9" s="2"/>
      <c r="F9" s="2"/>
      <c r="G9" s="2"/>
      <c r="H9" s="2"/>
      <c r="I9" s="2"/>
      <c r="J9" s="2"/>
      <c r="K9" s="227"/>
      <c r="L9" s="131"/>
    </row>
    <row r="10" spans="1:12" s="130" customFormat="1" ht="15.75" customHeight="1" x14ac:dyDescent="0.25">
      <c r="A10" s="174" t="s">
        <v>29</v>
      </c>
      <c r="B10" s="137" t="s">
        <v>33</v>
      </c>
      <c r="C10" s="137"/>
      <c r="D10" s="138"/>
      <c r="E10" s="138"/>
      <c r="F10" s="138"/>
      <c r="G10" s="138"/>
      <c r="H10" s="138"/>
      <c r="I10" s="139"/>
      <c r="J10" s="2"/>
      <c r="K10" s="227"/>
      <c r="L10" s="131"/>
    </row>
    <row r="11" spans="1:12" s="130" customFormat="1" ht="32.25" customHeight="1" x14ac:dyDescent="0.25">
      <c r="A11" s="175" t="s">
        <v>20</v>
      </c>
      <c r="B11" s="140" t="s">
        <v>34</v>
      </c>
      <c r="C11" s="140"/>
      <c r="D11" s="141"/>
      <c r="E11" s="273"/>
      <c r="F11" s="136"/>
      <c r="G11" s="141"/>
      <c r="H11" s="141"/>
      <c r="I11" s="142"/>
      <c r="J11" s="2"/>
      <c r="K11" s="227" t="b">
        <f>IF(AND(E11="NO",E13&lt;&gt;"N/A"),FALSE,TRUE)</f>
        <v>1</v>
      </c>
      <c r="L11" s="227" t="b">
        <f>IF(ISNUMBER(MATCH(E11,yn,0)),TRUE,FALSE)</f>
        <v>0</v>
      </c>
    </row>
    <row r="12" spans="1:12" s="130" customFormat="1" ht="57" customHeight="1" x14ac:dyDescent="0.25">
      <c r="A12" s="64"/>
      <c r="B12" s="516" t="s">
        <v>620</v>
      </c>
      <c r="C12" s="516"/>
      <c r="D12" s="516"/>
      <c r="E12" s="143"/>
      <c r="F12" s="141"/>
      <c r="G12" s="141"/>
      <c r="H12" s="141"/>
      <c r="I12" s="142"/>
      <c r="J12" s="2"/>
      <c r="K12" s="227"/>
      <c r="L12" s="131"/>
    </row>
    <row r="13" spans="1:12" s="130" customFormat="1" ht="32.25" customHeight="1" x14ac:dyDescent="0.25">
      <c r="A13" s="175" t="s">
        <v>27</v>
      </c>
      <c r="B13" s="515" t="s">
        <v>350</v>
      </c>
      <c r="C13" s="515"/>
      <c r="D13" s="515"/>
      <c r="E13" s="273"/>
      <c r="F13" s="141"/>
      <c r="G13" s="141"/>
      <c r="H13" s="141"/>
      <c r="I13" s="142"/>
      <c r="J13" s="2"/>
      <c r="K13" s="227" t="b">
        <f>IF(AND(E11="YES",E13="N/A"),FALSE,TRUE)</f>
        <v>1</v>
      </c>
      <c r="L13" s="227" t="b">
        <f>IF(ISNUMBER(MATCH(E13,countries,0)),TRUE,FALSE)</f>
        <v>0</v>
      </c>
    </row>
    <row r="14" spans="1:12" s="130" customFormat="1" x14ac:dyDescent="0.25">
      <c r="A14" s="175"/>
      <c r="B14" s="379"/>
      <c r="C14" s="379"/>
      <c r="D14" s="379"/>
      <c r="E14" s="379"/>
      <c r="F14" s="379"/>
      <c r="G14" s="379"/>
      <c r="H14" s="379"/>
      <c r="I14" s="142"/>
      <c r="J14" s="2"/>
      <c r="K14" s="227"/>
      <c r="L14" s="227"/>
    </row>
    <row r="15" spans="1:12" s="130" customFormat="1" ht="15.75" customHeight="1" x14ac:dyDescent="0.25">
      <c r="A15" s="175" t="s">
        <v>459</v>
      </c>
      <c r="B15" s="520" t="s">
        <v>690</v>
      </c>
      <c r="C15" s="520"/>
      <c r="D15" s="520"/>
      <c r="E15" s="520"/>
      <c r="F15" s="520"/>
      <c r="G15" s="381"/>
      <c r="H15" s="381"/>
      <c r="I15" s="142"/>
      <c r="J15" s="2"/>
      <c r="K15" s="227"/>
      <c r="L15" s="227"/>
    </row>
    <row r="16" spans="1:12" s="130" customFormat="1" ht="15.75" customHeight="1" x14ac:dyDescent="0.25">
      <c r="A16" s="382"/>
      <c r="B16" s="383"/>
      <c r="C16" s="383"/>
      <c r="D16" s="383"/>
      <c r="E16" s="383"/>
      <c r="F16" s="383"/>
      <c r="G16" s="384"/>
      <c r="H16" s="384"/>
      <c r="I16" s="142"/>
      <c r="J16" s="2"/>
      <c r="K16" s="227"/>
      <c r="L16" s="241"/>
    </row>
    <row r="17" spans="1:12" s="130" customFormat="1" ht="18.75" customHeight="1" x14ac:dyDescent="0.25">
      <c r="A17" s="175"/>
      <c r="B17" s="518" t="s">
        <v>686</v>
      </c>
      <c r="C17" s="518"/>
      <c r="D17" s="518"/>
      <c r="E17" s="518"/>
      <c r="F17" s="378"/>
      <c r="G17" s="519" t="str">
        <f>IF(F17="YES","YES",IF(F18="YES","YES",IF(F19="YES","YES",IF(F20="YES","YES",IF(F21="YES","YES","NO")))))</f>
        <v>NO</v>
      </c>
      <c r="H17" s="379"/>
      <c r="I17" s="142"/>
      <c r="J17" s="2"/>
      <c r="K17" s="227"/>
      <c r="L17" s="241" t="b">
        <f>IF(ISNUMBER(MATCH(F17,yn,0)),TRUE,FALSE)</f>
        <v>0</v>
      </c>
    </row>
    <row r="18" spans="1:12" s="130" customFormat="1" ht="18.75" customHeight="1" x14ac:dyDescent="0.25">
      <c r="A18" s="175"/>
      <c r="B18" s="518" t="s">
        <v>687</v>
      </c>
      <c r="C18" s="518"/>
      <c r="D18" s="518"/>
      <c r="E18" s="518"/>
      <c r="F18" s="378"/>
      <c r="G18" s="519"/>
      <c r="H18" s="379"/>
      <c r="I18" s="142"/>
      <c r="J18" s="2"/>
      <c r="K18" s="227"/>
      <c r="L18" s="241" t="b">
        <f>IF(ISNUMBER(MATCH(F18,yn,0)),TRUE,FALSE)</f>
        <v>0</v>
      </c>
    </row>
    <row r="19" spans="1:12" s="130" customFormat="1" ht="18.75" customHeight="1" x14ac:dyDescent="0.25">
      <c r="A19" s="175"/>
      <c r="B19" s="518" t="s">
        <v>691</v>
      </c>
      <c r="C19" s="518"/>
      <c r="D19" s="518"/>
      <c r="E19" s="518"/>
      <c r="F19" s="378"/>
      <c r="G19" s="519"/>
      <c r="H19" s="379"/>
      <c r="I19" s="142"/>
      <c r="J19" s="2"/>
      <c r="K19" s="227"/>
      <c r="L19" s="241" t="b">
        <f>IF(ISNUMBER(MATCH(F19,yn,0)),TRUE,FALSE)</f>
        <v>0</v>
      </c>
    </row>
    <row r="20" spans="1:12" s="130" customFormat="1" ht="18.75" customHeight="1" x14ac:dyDescent="0.25">
      <c r="A20" s="175"/>
      <c r="B20" s="518" t="s">
        <v>458</v>
      </c>
      <c r="C20" s="518"/>
      <c r="D20" s="518"/>
      <c r="E20" s="518"/>
      <c r="F20" s="378"/>
      <c r="G20" s="519"/>
      <c r="H20" s="379"/>
      <c r="I20" s="142"/>
      <c r="J20" s="2"/>
      <c r="K20" s="227"/>
      <c r="L20" s="241" t="b">
        <f>IF(ISNUMBER(MATCH(F20,yn,0)),TRUE,FALSE)</f>
        <v>0</v>
      </c>
    </row>
    <row r="21" spans="1:12" s="130" customFormat="1" ht="18.75" customHeight="1" x14ac:dyDescent="0.25">
      <c r="A21" s="175"/>
      <c r="B21" s="518" t="s">
        <v>688</v>
      </c>
      <c r="C21" s="518"/>
      <c r="D21" s="518"/>
      <c r="E21" s="518"/>
      <c r="F21" s="378"/>
      <c r="G21" s="519"/>
      <c r="H21" s="379"/>
      <c r="I21" s="142"/>
      <c r="J21" s="2"/>
      <c r="K21" s="227"/>
      <c r="L21" s="241" t="b">
        <f>IF(ISNUMBER(MATCH(F21,yn,0)),TRUE,FALSE)</f>
        <v>0</v>
      </c>
    </row>
    <row r="22" spans="1:12" s="130" customFormat="1" ht="32.25" customHeight="1" x14ac:dyDescent="0.25">
      <c r="A22" s="175"/>
      <c r="B22" s="379"/>
      <c r="C22" s="379"/>
      <c r="D22" s="379"/>
      <c r="E22" s="379"/>
      <c r="F22" s="380" t="s">
        <v>689</v>
      </c>
      <c r="G22" s="379"/>
      <c r="H22" s="379"/>
      <c r="I22" s="142"/>
      <c r="J22" s="2"/>
      <c r="K22" s="227"/>
      <c r="L22" s="241"/>
    </row>
    <row r="23" spans="1:12" s="130" customFormat="1" x14ac:dyDescent="0.25">
      <c r="A23" s="176"/>
      <c r="B23" s="144"/>
      <c r="C23" s="144"/>
      <c r="D23" s="144"/>
      <c r="E23" s="144"/>
      <c r="F23" s="144"/>
      <c r="G23" s="144"/>
      <c r="H23" s="144"/>
      <c r="I23" s="145"/>
      <c r="J23" s="2"/>
      <c r="K23" s="227"/>
      <c r="L23" s="131"/>
    </row>
    <row r="24" spans="1:12" s="130" customFormat="1" x14ac:dyDescent="0.25">
      <c r="A24" s="177"/>
      <c r="B24" s="141"/>
      <c r="C24" s="141"/>
      <c r="D24" s="141"/>
      <c r="E24" s="141"/>
      <c r="F24" s="2"/>
      <c r="G24" s="2"/>
      <c r="H24" s="141"/>
      <c r="I24" s="141"/>
      <c r="J24" s="2"/>
      <c r="K24" s="227"/>
      <c r="L24" s="131"/>
    </row>
    <row r="25" spans="1:12" s="130" customFormat="1" ht="16.5" customHeight="1" x14ac:dyDescent="0.25">
      <c r="A25" s="178" t="s">
        <v>30</v>
      </c>
      <c r="B25" s="146" t="s">
        <v>36</v>
      </c>
      <c r="C25" s="147"/>
      <c r="D25" s="147"/>
      <c r="E25" s="147"/>
      <c r="F25" s="147"/>
      <c r="G25" s="147"/>
      <c r="H25" s="147"/>
      <c r="I25" s="148"/>
      <c r="J25" s="2"/>
      <c r="K25" s="227"/>
      <c r="L25" s="131"/>
    </row>
    <row r="26" spans="1:12" s="130" customFormat="1" ht="9" customHeight="1" x14ac:dyDescent="0.25">
      <c r="A26" s="179"/>
      <c r="B26" s="152"/>
      <c r="C26" s="152"/>
      <c r="D26" s="2"/>
      <c r="E26" s="131"/>
      <c r="F26" s="2"/>
      <c r="G26" s="2"/>
      <c r="H26" s="2"/>
      <c r="I26" s="149"/>
      <c r="J26" s="2"/>
      <c r="K26" s="227"/>
      <c r="L26" s="131"/>
    </row>
    <row r="27" spans="1:12" s="130" customFormat="1" ht="32.25" customHeight="1" x14ac:dyDescent="0.25">
      <c r="A27" s="181" t="s">
        <v>9</v>
      </c>
      <c r="B27" s="515" t="s">
        <v>37</v>
      </c>
      <c r="C27" s="515"/>
      <c r="D27" s="515"/>
      <c r="E27" s="32"/>
      <c r="F27" s="2"/>
      <c r="G27" s="2"/>
      <c r="H27" s="2"/>
      <c r="I27" s="149"/>
      <c r="J27" s="2"/>
      <c r="K27" s="227"/>
      <c r="L27" s="131"/>
    </row>
    <row r="28" spans="1:12" s="130" customFormat="1" x14ac:dyDescent="0.25">
      <c r="A28" s="179"/>
      <c r="B28" s="2"/>
      <c r="C28" s="2"/>
      <c r="D28" s="2"/>
      <c r="E28" s="2"/>
      <c r="F28" s="2"/>
      <c r="G28" s="2"/>
      <c r="H28" s="2"/>
      <c r="I28" s="149"/>
      <c r="J28" s="2"/>
      <c r="K28" s="227"/>
      <c r="L28" s="131"/>
    </row>
    <row r="29" spans="1:12" s="130" customFormat="1" ht="32.25" customHeight="1" x14ac:dyDescent="0.25">
      <c r="A29" s="181" t="s">
        <v>10</v>
      </c>
      <c r="B29" s="515" t="s">
        <v>398</v>
      </c>
      <c r="C29" s="515"/>
      <c r="D29" s="515"/>
      <c r="E29" s="32"/>
      <c r="F29" s="2"/>
      <c r="G29" s="2"/>
      <c r="H29" s="2"/>
      <c r="I29" s="149"/>
      <c r="J29" s="2"/>
      <c r="K29" s="227"/>
      <c r="L29" s="131"/>
    </row>
    <row r="30" spans="1:12" s="130" customFormat="1" x14ac:dyDescent="0.25">
      <c r="A30" s="180"/>
      <c r="B30" s="150"/>
      <c r="C30" s="150"/>
      <c r="D30" s="150"/>
      <c r="E30" s="150"/>
      <c r="F30" s="150"/>
      <c r="G30" s="150"/>
      <c r="H30" s="150"/>
      <c r="I30" s="151"/>
      <c r="J30" s="2"/>
      <c r="K30" s="227"/>
      <c r="L30" s="131"/>
    </row>
    <row r="31" spans="1:12" s="130" customFormat="1" x14ac:dyDescent="0.25">
      <c r="A31" s="173"/>
      <c r="B31" s="2"/>
      <c r="C31" s="2"/>
      <c r="D31" s="2"/>
      <c r="E31" s="2"/>
      <c r="F31" s="2"/>
      <c r="G31" s="2"/>
      <c r="H31" s="2"/>
      <c r="I31" s="2"/>
      <c r="J31" s="2"/>
      <c r="K31" s="227"/>
      <c r="L31" s="131"/>
    </row>
    <row r="32" spans="1:12" s="130" customFormat="1" x14ac:dyDescent="0.25">
      <c r="A32" s="178" t="s">
        <v>31</v>
      </c>
      <c r="B32" s="346" t="s">
        <v>470</v>
      </c>
      <c r="C32" s="347"/>
      <c r="D32" s="347"/>
      <c r="E32" s="347"/>
      <c r="F32" s="347"/>
      <c r="G32" s="347"/>
      <c r="H32" s="138"/>
      <c r="I32" s="139"/>
      <c r="J32" s="2"/>
      <c r="K32" s="227"/>
      <c r="L32" s="131"/>
    </row>
    <row r="33" spans="1:12" s="130" customFormat="1" ht="9" customHeight="1" x14ac:dyDescent="0.25">
      <c r="A33" s="275"/>
      <c r="B33" s="348"/>
      <c r="C33" s="348"/>
      <c r="D33" s="348"/>
      <c r="E33" s="348"/>
      <c r="F33" s="348"/>
      <c r="G33" s="348"/>
      <c r="H33" s="141"/>
      <c r="I33" s="142"/>
      <c r="J33" s="2"/>
      <c r="K33" s="227"/>
      <c r="L33" s="131"/>
    </row>
    <row r="34" spans="1:12" s="130" customFormat="1" ht="32.25" customHeight="1" x14ac:dyDescent="0.25">
      <c r="A34" s="181" t="s">
        <v>12</v>
      </c>
      <c r="B34" s="517" t="s">
        <v>476</v>
      </c>
      <c r="C34" s="517"/>
      <c r="D34" s="517"/>
      <c r="E34" s="517"/>
      <c r="F34" s="517"/>
      <c r="G34" s="517"/>
      <c r="H34" s="273"/>
      <c r="I34" s="142"/>
      <c r="J34" s="2"/>
      <c r="K34" s="227"/>
      <c r="L34" s="227" t="b">
        <f>IF(ISNUMBER(MATCH(H34,yn,0)),TRUE,FALSE)</f>
        <v>0</v>
      </c>
    </row>
    <row r="35" spans="1:12" s="130" customFormat="1" x14ac:dyDescent="0.25">
      <c r="A35" s="275"/>
      <c r="B35" s="348"/>
      <c r="C35" s="348"/>
      <c r="D35" s="348"/>
      <c r="E35" s="348"/>
      <c r="F35" s="348"/>
      <c r="G35" s="348"/>
      <c r="H35" s="141"/>
      <c r="I35" s="142"/>
      <c r="J35" s="2"/>
      <c r="K35" s="227"/>
      <c r="L35" s="131"/>
    </row>
    <row r="36" spans="1:12" s="130" customFormat="1" ht="50.25" customHeight="1" x14ac:dyDescent="0.25">
      <c r="A36" s="181" t="s">
        <v>13</v>
      </c>
      <c r="B36" s="518" t="s">
        <v>471</v>
      </c>
      <c r="C36" s="518"/>
      <c r="D36" s="518"/>
      <c r="E36" s="518"/>
      <c r="F36" s="518"/>
      <c r="G36" s="518"/>
      <c r="H36" s="273"/>
      <c r="I36" s="142"/>
      <c r="J36" s="2"/>
      <c r="K36" s="227"/>
      <c r="L36" s="227" t="b">
        <f>IF(ISNUMBER(MATCH(H36,yn,0)),TRUE,FALSE)</f>
        <v>0</v>
      </c>
    </row>
    <row r="37" spans="1:12" s="130" customFormat="1" x14ac:dyDescent="0.25">
      <c r="A37" s="276"/>
      <c r="B37" s="277"/>
      <c r="C37" s="278"/>
      <c r="D37" s="278"/>
      <c r="E37" s="144"/>
      <c r="F37" s="144"/>
      <c r="G37" s="144"/>
      <c r="H37" s="144"/>
      <c r="I37" s="145"/>
      <c r="J37" s="2"/>
      <c r="K37" s="227"/>
      <c r="L37" s="131"/>
    </row>
    <row r="38" spans="1:12" s="130" customFormat="1" x14ac:dyDescent="0.25">
      <c r="A38" s="203"/>
      <c r="B38" s="136"/>
      <c r="C38" s="192"/>
      <c r="D38" s="192"/>
      <c r="E38" s="141"/>
      <c r="F38" s="141"/>
      <c r="G38" s="141"/>
      <c r="H38" s="141"/>
      <c r="I38" s="141"/>
      <c r="J38" s="2"/>
      <c r="K38" s="227"/>
      <c r="L38" s="131"/>
    </row>
    <row r="39" spans="1:12" s="130" customFormat="1" x14ac:dyDescent="0.25">
      <c r="A39" s="182"/>
      <c r="B39" s="153"/>
      <c r="C39" s="513" t="s">
        <v>88</v>
      </c>
      <c r="D39" s="513"/>
      <c r="E39" s="513"/>
      <c r="F39" s="513"/>
      <c r="G39" s="2"/>
      <c r="H39" s="2"/>
      <c r="I39" s="2"/>
      <c r="J39" s="2"/>
      <c r="K39" s="227"/>
      <c r="L39" s="131"/>
    </row>
    <row r="40" spans="1:12" s="130" customFormat="1" x14ac:dyDescent="0.25">
      <c r="A40" s="173"/>
      <c r="B40" s="2"/>
      <c r="C40" s="514" t="str">
        <f>IF(OR(ISBLANK(E11),ISBLANK(E13),ISBLANK(F17),ISBLANK(F18),ISBLANK(F19),ISBLANK(F20),ISBLANK(F21),ISBLANK(E27),ISBLANK(E29),ISBLANK(H34),ISBLANK(H36),K11=FALSE,K13=FALSE,L7=FALSE),"FALSE","TRUE")</f>
        <v>FALSE</v>
      </c>
      <c r="D40" s="514"/>
      <c r="E40" s="514"/>
      <c r="F40" s="514"/>
      <c r="G40" s="2"/>
      <c r="H40" s="2"/>
      <c r="I40" s="2"/>
      <c r="J40" s="2"/>
      <c r="K40" s="227"/>
      <c r="L40" s="131"/>
    </row>
    <row r="41" spans="1:12" s="130" customFormat="1" x14ac:dyDescent="0.25">
      <c r="A41" s="173"/>
      <c r="B41" s="2"/>
      <c r="C41" s="2"/>
      <c r="D41" s="2"/>
      <c r="E41" s="2"/>
      <c r="F41" s="2"/>
      <c r="G41" s="2"/>
      <c r="H41" s="2"/>
      <c r="I41" s="2"/>
      <c r="J41" s="2"/>
      <c r="K41" s="227"/>
      <c r="L41" s="131"/>
    </row>
    <row r="42" spans="1:12" s="130" customFormat="1" x14ac:dyDescent="0.25">
      <c r="A42" s="231"/>
      <c r="B42" s="230"/>
      <c r="C42" s="230"/>
      <c r="D42" s="230"/>
      <c r="E42" s="230"/>
      <c r="F42" s="230"/>
      <c r="G42" s="230"/>
      <c r="H42" s="230"/>
      <c r="I42" s="230"/>
      <c r="J42" s="230"/>
      <c r="K42" s="227"/>
      <c r="L42" s="131"/>
    </row>
    <row r="43" spans="1:12" ht="15" x14ac:dyDescent="0.25">
      <c r="J43" s="131"/>
    </row>
  </sheetData>
  <sheetProtection algorithmName="SHA-512" hashValue="pHEzrFhNyq97tzp2SMOQdkwUw/Gjo73PzvzLiGsKsE6q1xLsVF6UfwD1Mu9rWNvgycnPMN3SrMGTwxvFT6BJAQ==" saltValue="rbn8C9fjDFaNc5RDOl8oag==" spinCount="100000" sheet="1" objects="1" scenarios="1"/>
  <mergeCells count="16">
    <mergeCell ref="C39:F39"/>
    <mergeCell ref="C40:F40"/>
    <mergeCell ref="A6:I6"/>
    <mergeCell ref="B27:D27"/>
    <mergeCell ref="B29:D29"/>
    <mergeCell ref="B13:D13"/>
    <mergeCell ref="B12:D12"/>
    <mergeCell ref="B34:G34"/>
    <mergeCell ref="B36:G36"/>
    <mergeCell ref="G17:G21"/>
    <mergeCell ref="B15:F15"/>
    <mergeCell ref="B21:E21"/>
    <mergeCell ref="B17:E17"/>
    <mergeCell ref="B18:E18"/>
    <mergeCell ref="B19:E19"/>
    <mergeCell ref="B20:E20"/>
  </mergeCells>
  <conditionalFormatting sqref="C40:F40">
    <cfRule type="cellIs" dxfId="82" priority="1" operator="equal">
      <formula>"TRUE"</formula>
    </cfRule>
    <cfRule type="cellIs" dxfId="81" priority="2" operator="equal">
      <formula>"FALSE"</formula>
    </cfRule>
  </conditionalFormatting>
  <dataValidations count="3">
    <dataValidation type="whole" operator="greaterThanOrEqual" allowBlank="1" showInputMessage="1" showErrorMessage="1" sqref="E29 E27" xr:uid="{00000000-0002-0000-0700-000000000000}">
      <formula1>0</formula1>
    </dataValidation>
    <dataValidation type="list" allowBlank="1" showInputMessage="1" showErrorMessage="1" sqref="E13" xr:uid="{00000000-0002-0000-0700-000001000000}">
      <formula1>countries</formula1>
    </dataValidation>
    <dataValidation type="list" allowBlank="1" showInputMessage="1" showErrorMessage="1" sqref="E11 H34 H36 F17:F21" xr:uid="{00000000-0002-0000-0700-000002000000}">
      <formula1>yn</formula1>
    </dataValidation>
  </dataValidations>
  <pageMargins left="0.70000000000000007" right="0.70000000000000007" top="0.75" bottom="0.75" header="0.30000000000000004" footer="0.30000000000000004"/>
  <pageSetup paperSize="9" scale="5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44"/>
  <sheetViews>
    <sheetView showGridLines="0" view="pageBreakPreview" zoomScaleNormal="100" zoomScaleSheetLayoutView="100" workbookViewId="0"/>
  </sheetViews>
  <sheetFormatPr defaultRowHeight="15" x14ac:dyDescent="0.25"/>
  <cols>
    <col min="1" max="1" width="4.7109375" style="7" customWidth="1"/>
    <col min="2" max="2" width="6.7109375" style="7" customWidth="1"/>
    <col min="3" max="3" width="61" style="7" customWidth="1"/>
    <col min="4" max="4" width="20.42578125" style="7" customWidth="1"/>
    <col min="5" max="5" width="4.7109375" style="7" customWidth="1"/>
    <col min="6" max="16384" width="9.140625" style="7"/>
  </cols>
  <sheetData>
    <row r="1" spans="1:7" ht="18" customHeight="1" x14ac:dyDescent="0.25">
      <c r="B1" s="116" t="str">
        <f>Instructions!A1</f>
        <v>Form RBSF-ASP</v>
      </c>
      <c r="C1" s="3"/>
      <c r="D1" s="3"/>
      <c r="E1" s="3"/>
    </row>
    <row r="2" spans="1:7" ht="17.25" customHeight="1" x14ac:dyDescent="0.3">
      <c r="A2" s="34"/>
      <c r="B2" s="3"/>
      <c r="C2" s="3"/>
      <c r="D2" s="3"/>
      <c r="E2" s="3"/>
    </row>
    <row r="3" spans="1:7" ht="17.25" customHeight="1" x14ac:dyDescent="0.3">
      <c r="A3" s="34"/>
      <c r="B3" s="366">
        <f>'Section A'!D21</f>
        <v>0</v>
      </c>
      <c r="C3" s="3"/>
      <c r="D3" s="3"/>
      <c r="E3" s="3"/>
    </row>
    <row r="4" spans="1:7" s="39" customFormat="1" ht="18.75" customHeight="1" x14ac:dyDescent="0.25">
      <c r="A4" s="3"/>
      <c r="B4" s="3"/>
      <c r="C4" s="3"/>
      <c r="D4" s="3"/>
      <c r="E4" s="3"/>
      <c r="F4" s="7"/>
      <c r="G4" s="7"/>
    </row>
    <row r="5" spans="1:7" s="39" customFormat="1" ht="18.75" customHeight="1" x14ac:dyDescent="0.25">
      <c r="A5" s="3"/>
      <c r="B5" s="3"/>
      <c r="C5" s="3"/>
      <c r="D5" s="3"/>
      <c r="E5" s="3"/>
      <c r="F5" s="7"/>
      <c r="G5" s="7"/>
    </row>
    <row r="6" spans="1:7" s="39" customFormat="1" ht="18.75" x14ac:dyDescent="0.25">
      <c r="A6" s="523" t="s">
        <v>368</v>
      </c>
      <c r="B6" s="523"/>
      <c r="C6" s="523"/>
      <c r="D6" s="523"/>
      <c r="E6" s="3"/>
      <c r="F6" s="7"/>
      <c r="G6" s="7"/>
    </row>
    <row r="7" spans="1:7" s="39" customFormat="1" ht="16.5" customHeight="1" x14ac:dyDescent="0.25">
      <c r="A7" s="3"/>
      <c r="B7" s="3"/>
      <c r="C7" s="7"/>
      <c r="D7" s="3"/>
      <c r="E7" s="3"/>
      <c r="F7" s="7"/>
      <c r="G7" s="7"/>
    </row>
    <row r="8" spans="1:7" s="39" customFormat="1" ht="16.5" customHeight="1" x14ac:dyDescent="0.25">
      <c r="A8" s="3"/>
      <c r="B8" s="353">
        <v>1</v>
      </c>
      <c r="C8" s="441" t="s">
        <v>46</v>
      </c>
      <c r="D8" s="442"/>
      <c r="E8" s="3"/>
      <c r="F8" s="7"/>
      <c r="G8" s="7"/>
    </row>
    <row r="9" spans="1:7" s="39" customFormat="1" ht="15.75" customHeight="1" x14ac:dyDescent="0.25">
      <c r="A9" s="3"/>
      <c r="B9" s="108"/>
      <c r="C9" s="32"/>
      <c r="D9" s="109"/>
      <c r="E9" s="3"/>
      <c r="F9" s="7"/>
      <c r="G9" s="7"/>
    </row>
    <row r="10" spans="1:7" s="39" customFormat="1" ht="15.75" x14ac:dyDescent="0.25">
      <c r="A10" s="3"/>
      <c r="B10" s="106"/>
      <c r="C10" s="424" t="s">
        <v>47</v>
      </c>
      <c r="D10" s="425"/>
      <c r="E10" s="3"/>
      <c r="F10" s="7"/>
      <c r="G10" s="7"/>
    </row>
    <row r="11" spans="1:7" s="39" customFormat="1" ht="8.1" customHeight="1" x14ac:dyDescent="0.25">
      <c r="A11" s="3"/>
      <c r="B11" s="111"/>
      <c r="C11" s="117"/>
      <c r="D11" s="115"/>
      <c r="E11" s="3"/>
      <c r="F11" s="7"/>
      <c r="G11" s="7"/>
    </row>
    <row r="12" spans="1:7" s="39" customFormat="1" ht="16.5" customHeight="1" x14ac:dyDescent="0.25">
      <c r="A12" s="3"/>
      <c r="B12" s="3"/>
      <c r="C12" s="7"/>
      <c r="D12" s="3"/>
      <c r="E12" s="3"/>
      <c r="F12" s="7"/>
      <c r="G12" s="7"/>
    </row>
    <row r="13" spans="1:7" s="39" customFormat="1" ht="16.5" customHeight="1" x14ac:dyDescent="0.25">
      <c r="A13" s="3"/>
      <c r="B13" s="353">
        <v>2</v>
      </c>
      <c r="C13" s="430" t="s">
        <v>377</v>
      </c>
      <c r="D13" s="431"/>
      <c r="E13" s="3"/>
      <c r="F13" s="7"/>
      <c r="G13" s="7"/>
    </row>
    <row r="14" spans="1:7" s="39" customFormat="1" ht="16.5" customHeight="1" x14ac:dyDescent="0.25">
      <c r="A14" s="3"/>
      <c r="B14" s="108"/>
      <c r="C14" s="32"/>
      <c r="D14" s="154"/>
      <c r="E14" s="3"/>
      <c r="F14" s="7"/>
      <c r="G14" s="7"/>
    </row>
    <row r="15" spans="1:7" s="39" customFormat="1" ht="40.5" customHeight="1" x14ac:dyDescent="0.25">
      <c r="A15" s="3"/>
      <c r="B15" s="106"/>
      <c r="C15" s="521" t="s">
        <v>646</v>
      </c>
      <c r="D15" s="522"/>
      <c r="E15" s="3"/>
      <c r="F15" s="7"/>
      <c r="G15" s="7"/>
    </row>
    <row r="16" spans="1:7" s="39" customFormat="1" ht="8.1" customHeight="1" x14ac:dyDescent="0.25">
      <c r="A16" s="3"/>
      <c r="B16" s="111"/>
      <c r="C16" s="155"/>
      <c r="D16" s="156"/>
      <c r="E16" s="3"/>
      <c r="F16" s="7"/>
      <c r="G16" s="7"/>
    </row>
    <row r="17" spans="1:7" s="39" customFormat="1" ht="16.5" customHeight="1" x14ac:dyDescent="0.25">
      <c r="A17" s="3"/>
      <c r="B17" s="3"/>
      <c r="C17" s="7"/>
      <c r="D17" s="3"/>
      <c r="E17" s="3"/>
      <c r="F17" s="7"/>
      <c r="G17" s="7"/>
    </row>
    <row r="18" spans="1:7" s="39" customFormat="1" ht="16.5" customHeight="1" x14ac:dyDescent="0.25">
      <c r="A18" s="3"/>
      <c r="B18" s="353">
        <v>3</v>
      </c>
      <c r="C18" s="441" t="s">
        <v>422</v>
      </c>
      <c r="D18" s="442"/>
      <c r="E18" s="3"/>
      <c r="F18" s="7"/>
      <c r="G18" s="7"/>
    </row>
    <row r="19" spans="1:7" s="39" customFormat="1" ht="15.75" x14ac:dyDescent="0.25">
      <c r="A19" s="3"/>
      <c r="B19" s="108"/>
      <c r="C19" s="32"/>
      <c r="D19" s="109"/>
      <c r="E19" s="3"/>
      <c r="F19" s="7"/>
      <c r="G19" s="7"/>
    </row>
    <row r="20" spans="1:7" s="39" customFormat="1" ht="36" customHeight="1" x14ac:dyDescent="0.25">
      <c r="A20" s="3"/>
      <c r="B20" s="106"/>
      <c r="C20" s="424" t="s">
        <v>423</v>
      </c>
      <c r="D20" s="425"/>
      <c r="E20" s="358"/>
      <c r="F20" s="7"/>
      <c r="G20" s="7"/>
    </row>
    <row r="21" spans="1:7" s="39" customFormat="1" ht="8.1" customHeight="1" x14ac:dyDescent="0.25">
      <c r="A21" s="3"/>
      <c r="B21" s="111"/>
      <c r="C21" s="117"/>
      <c r="D21" s="115"/>
      <c r="E21" s="358"/>
      <c r="F21" s="7"/>
      <c r="G21" s="7"/>
    </row>
    <row r="22" spans="1:7" s="39" customFormat="1" ht="15.75" x14ac:dyDescent="0.25">
      <c r="A22" s="3"/>
      <c r="B22" s="54"/>
      <c r="C22" s="100"/>
      <c r="D22" s="101"/>
      <c r="E22" s="3"/>
      <c r="F22" s="7"/>
      <c r="G22" s="7"/>
    </row>
    <row r="23" spans="1:7" s="39" customFormat="1" ht="15.75" x14ac:dyDescent="0.25">
      <c r="A23" s="3"/>
      <c r="B23" s="353">
        <v>4</v>
      </c>
      <c r="C23" s="441" t="s">
        <v>48</v>
      </c>
      <c r="D23" s="442"/>
      <c r="E23" s="3"/>
      <c r="F23" s="7"/>
      <c r="G23" s="7"/>
    </row>
    <row r="24" spans="1:7" s="39" customFormat="1" ht="15.75" x14ac:dyDescent="0.25">
      <c r="A24" s="3"/>
      <c r="B24" s="108"/>
      <c r="C24" s="32"/>
      <c r="D24" s="109"/>
      <c r="E24" s="3"/>
      <c r="F24" s="7"/>
      <c r="G24" s="7"/>
    </row>
    <row r="25" spans="1:7" s="39" customFormat="1" ht="40.5" customHeight="1" x14ac:dyDescent="0.25">
      <c r="A25" s="3"/>
      <c r="B25" s="106"/>
      <c r="C25" s="424" t="s">
        <v>606</v>
      </c>
      <c r="D25" s="425"/>
      <c r="E25" s="3"/>
      <c r="F25" s="7"/>
      <c r="G25" s="7"/>
    </row>
    <row r="26" spans="1:7" s="39" customFormat="1" ht="8.1" customHeight="1" x14ac:dyDescent="0.25">
      <c r="A26" s="3"/>
      <c r="B26" s="111"/>
      <c r="C26" s="117"/>
      <c r="D26" s="115"/>
      <c r="E26" s="3"/>
      <c r="F26" s="7"/>
      <c r="G26" s="7"/>
    </row>
    <row r="27" spans="1:7" s="39" customFormat="1" ht="15.75" x14ac:dyDescent="0.25">
      <c r="A27" s="3"/>
      <c r="B27" s="54"/>
      <c r="C27" s="100"/>
      <c r="D27" s="101"/>
      <c r="E27" s="3"/>
      <c r="F27" s="7"/>
      <c r="G27" s="7"/>
    </row>
    <row r="28" spans="1:7" s="39" customFormat="1" ht="18" customHeight="1" x14ac:dyDescent="0.25">
      <c r="A28" s="3"/>
      <c r="B28" s="353">
        <v>5</v>
      </c>
      <c r="C28" s="441" t="s">
        <v>49</v>
      </c>
      <c r="D28" s="442"/>
      <c r="E28" s="3"/>
      <c r="F28" s="7"/>
      <c r="G28" s="7"/>
    </row>
    <row r="29" spans="1:7" s="39" customFormat="1" ht="15.75" x14ac:dyDescent="0.25">
      <c r="A29" s="3"/>
      <c r="B29" s="108"/>
      <c r="C29" s="32"/>
      <c r="D29" s="109"/>
      <c r="E29" s="3"/>
      <c r="F29" s="7"/>
      <c r="G29" s="7"/>
    </row>
    <row r="30" spans="1:7" s="39" customFormat="1" ht="42" customHeight="1" x14ac:dyDescent="0.25">
      <c r="A30" s="3"/>
      <c r="B30" s="106"/>
      <c r="C30" s="424" t="s">
        <v>399</v>
      </c>
      <c r="D30" s="425"/>
      <c r="E30" s="3"/>
      <c r="F30" s="7"/>
      <c r="G30" s="7"/>
    </row>
    <row r="31" spans="1:7" s="39" customFormat="1" ht="8.1" customHeight="1" x14ac:dyDescent="0.25">
      <c r="A31" s="3"/>
      <c r="B31" s="111"/>
      <c r="C31" s="117"/>
      <c r="D31" s="115"/>
      <c r="E31" s="3"/>
      <c r="F31" s="7"/>
      <c r="G31" s="7"/>
    </row>
    <row r="32" spans="1:7" s="39" customFormat="1" x14ac:dyDescent="0.25">
      <c r="A32" s="3"/>
      <c r="B32" s="3"/>
      <c r="C32" s="7"/>
      <c r="D32" s="3"/>
      <c r="E32" s="3"/>
      <c r="F32" s="7"/>
      <c r="G32" s="7"/>
    </row>
    <row r="33" spans="1:7" s="39" customFormat="1" hidden="1" x14ac:dyDescent="0.25">
      <c r="A33" s="3"/>
      <c r="B33" s="3"/>
      <c r="C33" s="7"/>
      <c r="D33" s="3"/>
      <c r="E33" s="3"/>
      <c r="F33" s="7"/>
      <c r="G33" s="7"/>
    </row>
    <row r="34" spans="1:7" s="39" customFormat="1" hidden="1" x14ac:dyDescent="0.25">
      <c r="A34" s="3"/>
      <c r="B34" s="3"/>
      <c r="C34" s="7"/>
      <c r="D34" s="3"/>
      <c r="E34" s="3"/>
      <c r="F34" s="7"/>
      <c r="G34" s="7"/>
    </row>
    <row r="35" spans="1:7" s="39" customFormat="1" hidden="1" x14ac:dyDescent="0.25">
      <c r="A35" s="3"/>
      <c r="B35" s="3"/>
      <c r="C35" s="7"/>
      <c r="D35" s="3"/>
      <c r="E35" s="3"/>
      <c r="F35" s="7"/>
      <c r="G35" s="7"/>
    </row>
    <row r="36" spans="1:7" s="39" customFormat="1" hidden="1" x14ac:dyDescent="0.25">
      <c r="A36" s="3"/>
      <c r="B36" s="3"/>
      <c r="C36" s="7"/>
      <c r="D36" s="3"/>
      <c r="E36" s="3"/>
      <c r="F36" s="7"/>
      <c r="G36" s="7"/>
    </row>
    <row r="37" spans="1:7" s="39" customFormat="1" hidden="1" x14ac:dyDescent="0.25">
      <c r="A37" s="3"/>
      <c r="B37" s="3"/>
      <c r="C37" s="7"/>
      <c r="D37" s="3"/>
      <c r="E37" s="3"/>
      <c r="F37" s="7"/>
      <c r="G37" s="7"/>
    </row>
    <row r="38" spans="1:7" s="39" customFormat="1" x14ac:dyDescent="0.25">
      <c r="A38" s="3"/>
      <c r="B38" s="3"/>
      <c r="C38" s="7"/>
      <c r="D38" s="3"/>
      <c r="E38" s="3"/>
      <c r="F38" s="7"/>
      <c r="G38" s="7"/>
    </row>
    <row r="39" spans="1:7" s="39" customFormat="1" ht="15.75" x14ac:dyDescent="0.25">
      <c r="A39" s="3"/>
      <c r="B39" s="102"/>
      <c r="C39" s="103" t="s">
        <v>88</v>
      </c>
      <c r="D39" s="102"/>
      <c r="E39" s="3"/>
      <c r="F39" s="7"/>
      <c r="G39" s="7"/>
    </row>
    <row r="40" spans="1:7" s="39" customFormat="1" ht="15.75" x14ac:dyDescent="0.25">
      <c r="A40" s="3"/>
      <c r="B40" s="102"/>
      <c r="C40" s="104" t="str">
        <f>IF(OR(ISBLANK(C9),ISBLANK(C14),ISBLANK(C19),ISBLANK(C24),ISBLANK(C29)),"FALSE","TRUE")</f>
        <v>FALSE</v>
      </c>
      <c r="D40" s="102"/>
      <c r="E40" s="3"/>
      <c r="F40" s="7"/>
      <c r="G40" s="7"/>
    </row>
    <row r="41" spans="1:7" s="39" customFormat="1" ht="15.75" x14ac:dyDescent="0.25">
      <c r="A41" s="3"/>
      <c r="B41" s="102"/>
      <c r="C41" s="102"/>
      <c r="D41" s="102"/>
      <c r="E41" s="3"/>
      <c r="F41" s="7"/>
      <c r="G41" s="7"/>
    </row>
    <row r="42" spans="1:7" s="39" customFormat="1" ht="15.75" x14ac:dyDescent="0.25">
      <c r="A42" s="7"/>
      <c r="B42" s="232"/>
      <c r="C42" s="232"/>
      <c r="D42" s="232"/>
      <c r="E42" s="7"/>
      <c r="F42" s="7"/>
      <c r="G42" s="7"/>
    </row>
    <row r="43" spans="1:7" s="39" customFormat="1" ht="15.75" x14ac:dyDescent="0.25">
      <c r="A43" s="7"/>
      <c r="B43" s="232"/>
      <c r="C43" s="232"/>
      <c r="D43" s="232"/>
      <c r="E43" s="7"/>
      <c r="F43" s="7"/>
      <c r="G43" s="7"/>
    </row>
    <row r="44" spans="1:7" s="39" customFormat="1" x14ac:dyDescent="0.25">
      <c r="A44" s="7"/>
      <c r="B44" s="7"/>
      <c r="C44" s="7"/>
      <c r="D44" s="7"/>
      <c r="E44" s="7"/>
      <c r="F44" s="7"/>
      <c r="G44" s="7"/>
    </row>
  </sheetData>
  <sheetProtection algorithmName="SHA-512" hashValue="VyqIjRwx5gTTLzo7Ex1593BUDmy3yVfwvRM/yb6pQ8zkg2NdDmooSiXXQFq9TuDuM4QtUDiYJ7pFQrT8R5hz5A==" saltValue="x8mtR2pTAKVqLDo+SYtwoA==" spinCount="100000" sheet="1" objects="1" scenarios="1"/>
  <mergeCells count="11">
    <mergeCell ref="C30:D30"/>
    <mergeCell ref="C18:D18"/>
    <mergeCell ref="C20:D20"/>
    <mergeCell ref="C23:D23"/>
    <mergeCell ref="C25:D25"/>
    <mergeCell ref="C28:D28"/>
    <mergeCell ref="C13:D13"/>
    <mergeCell ref="C15:D15"/>
    <mergeCell ref="A6:D6"/>
    <mergeCell ref="C8:D8"/>
    <mergeCell ref="C10:D10"/>
  </mergeCells>
  <conditionalFormatting sqref="C40">
    <cfRule type="cellIs" dxfId="80" priority="1" operator="equal">
      <formula>"TRUE"</formula>
    </cfRule>
    <cfRule type="cellIs" dxfId="79" priority="2" operator="equal">
      <formula>"FALSE"</formula>
    </cfRule>
  </conditionalFormatting>
  <dataValidations count="1">
    <dataValidation type="whole" operator="greaterThanOrEqual" allowBlank="1" showInputMessage="1" showErrorMessage="1" sqref="C9 C19 C24 C29 C14" xr:uid="{00000000-0002-0000-0800-000000000000}">
      <formula1>0</formula1>
    </dataValidation>
  </dataValidations>
  <pageMargins left="0.70000000000000007" right="0.70000000000000007" top="0.75" bottom="0.75" header="0.30000000000000004" footer="0.30000000000000004"/>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39</vt:i4>
      </vt:variant>
    </vt:vector>
  </HeadingPairs>
  <TitlesOfParts>
    <vt:vector size="55" baseType="lpstr">
      <vt:lpstr>Instructions</vt:lpstr>
      <vt:lpstr>Section A</vt:lpstr>
      <vt:lpstr>Section B</vt:lpstr>
      <vt:lpstr>Section C</vt:lpstr>
      <vt:lpstr>Section D</vt:lpstr>
      <vt:lpstr>Section E</vt:lpstr>
      <vt:lpstr>Section F</vt:lpstr>
      <vt:lpstr>Section G</vt:lpstr>
      <vt:lpstr>Section H</vt:lpstr>
      <vt:lpstr>Section I</vt:lpstr>
      <vt:lpstr>Section J</vt:lpstr>
      <vt:lpstr>Section K</vt:lpstr>
      <vt:lpstr>Section L</vt:lpstr>
      <vt:lpstr>Section M</vt:lpstr>
      <vt:lpstr>Validation Tests</vt:lpstr>
      <vt:lpstr>Allowed Values</vt:lpstr>
      <vt:lpstr>countries</vt:lpstr>
      <vt:lpstr>Countries2</vt:lpstr>
      <vt:lpstr>GI</vt:lpstr>
      <vt:lpstr>InOut</vt:lpstr>
      <vt:lpstr>'Allowed Values'!Print_Area</vt:lpstr>
      <vt:lpstr>Instructions!Print_Area</vt:lpstr>
      <vt:lpstr>'Section A'!Print_Area</vt:lpstr>
      <vt:lpstr>'Section B'!Print_Area</vt:lpstr>
      <vt:lpstr>'Section C'!Print_Area</vt:lpstr>
      <vt:lpstr>'Section D'!Print_Area</vt:lpstr>
      <vt:lpstr>'Section E'!Print_Area</vt:lpstr>
      <vt:lpstr>'Section F'!Print_Area</vt:lpstr>
      <vt:lpstr>'Section G'!Print_Area</vt:lpstr>
      <vt:lpstr>'Section H'!Print_Area</vt:lpstr>
      <vt:lpstr>'Section I'!Print_Area</vt:lpstr>
      <vt:lpstr>'Section J'!Print_Area</vt:lpstr>
      <vt:lpstr>'Section K'!Print_Area</vt:lpstr>
      <vt:lpstr>'Section L'!Print_Area</vt:lpstr>
      <vt:lpstr>'Section M'!Print_Area</vt:lpstr>
      <vt:lpstr>'Validation Tests'!Print_Area</vt:lpstr>
      <vt:lpstr>'Allowed Values'!Print_Titles</vt:lpstr>
      <vt:lpstr>'Section L'!Print_Titles</vt:lpstr>
      <vt:lpstr>Regime</vt:lpstr>
      <vt:lpstr>SB</vt:lpstr>
      <vt:lpstr>SC</vt:lpstr>
      <vt:lpstr>scale</vt:lpstr>
      <vt:lpstr>SD</vt:lpstr>
      <vt:lpstr>SE</vt:lpstr>
      <vt:lpstr>SF</vt:lpstr>
      <vt:lpstr>SG</vt:lpstr>
      <vt:lpstr>SH</vt:lpstr>
      <vt:lpstr>SI</vt:lpstr>
      <vt:lpstr>SJ</vt:lpstr>
      <vt:lpstr>SK</vt:lpstr>
      <vt:lpstr>SL</vt:lpstr>
      <vt:lpstr>SM</vt:lpstr>
      <vt:lpstr>ValidationResult_GI</vt:lpstr>
      <vt:lpstr>yn</vt:lpstr>
      <vt:lpstr>ynna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 Gavriel</dc:creator>
  <cp:lastModifiedBy>Irene Christodoulou</cp:lastModifiedBy>
  <cp:lastPrinted>2024-04-03T09:04:28Z</cp:lastPrinted>
  <dcterms:created xsi:type="dcterms:W3CDTF">2017-01-25T13:18:44Z</dcterms:created>
  <dcterms:modified xsi:type="dcterms:W3CDTF">2024-04-18T08:00:33Z</dcterms:modified>
</cp:coreProperties>
</file>