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FILESRV\Redirection\ichristodoulou\Desktop\CASPs\Forms\"/>
    </mc:Choice>
  </mc:AlternateContent>
  <xr:revisionPtr revIDLastSave="0" documentId="13_ncr:1_{D7E9C7FD-2BF5-4FCF-94CA-2432782FB2D7}" xr6:coauthVersionLast="47" xr6:coauthVersionMax="47" xr10:uidLastSave="{00000000-0000-0000-0000-000000000000}"/>
  <bookViews>
    <workbookView xWindow="-120" yWindow="-120" windowWidth="29040" windowHeight="15840" tabRatio="832" xr2:uid="{00000000-000D-0000-FFFF-FFFF00000000}"/>
  </bookViews>
  <sheets>
    <sheet name="Instructions" sheetId="20" r:id="rId1"/>
    <sheet name="Section A" sheetId="6" r:id="rId2"/>
    <sheet name="Section B" sheetId="3" r:id="rId3"/>
    <sheet name="Section C" sheetId="9" r:id="rId4"/>
    <sheet name="Section D" sheetId="25" r:id="rId5"/>
    <sheet name="Section E" sheetId="23" r:id="rId6"/>
    <sheet name="Section F" sheetId="27" r:id="rId7"/>
    <sheet name="Section G" sheetId="24" r:id="rId8"/>
    <sheet name="Section H" sheetId="11" r:id="rId9"/>
    <sheet name="Section I" sheetId="26" r:id="rId10"/>
    <sheet name="Section J" sheetId="14" r:id="rId11"/>
    <sheet name="Section K" sheetId="30" r:id="rId12"/>
    <sheet name="Validation Tests" sheetId="17" r:id="rId13"/>
    <sheet name="Allowed Values" sheetId="18" r:id="rId14"/>
  </sheets>
  <externalReferences>
    <externalReference r:id="rId15"/>
    <externalReference r:id="rId16"/>
    <externalReference r:id="rId17"/>
    <externalReference r:id="rId18"/>
  </externalReferences>
  <definedNames>
    <definedName name="ClearingService">'Allowed Values'!#REF!</definedName>
    <definedName name="countries">'Allowed Values'!$B$7:$B$256</definedName>
    <definedName name="Countries2">'Allowed Values'!$E$7:$E$255</definedName>
    <definedName name="Countries3">'Allowed Values'!$B$8:$B$256</definedName>
    <definedName name="d">'[1]Section A'!$C$33</definedName>
    <definedName name="dsd">'[1]Section C'!$C$51</definedName>
    <definedName name="Extent">'Allowed Values'!#REF!</definedName>
    <definedName name="gfdgfgfdgdfg">'[1]Section F'!$C$98</definedName>
    <definedName name="InvestmentAdvice">'Allowed Values'!#REF!</definedName>
    <definedName name="List_Losses">'Allowed Values'!#REF!</definedName>
    <definedName name="List_negpos">'[2]Allowed Values'!$B$52:$B$53</definedName>
    <definedName name="List_YesNo">'Allowed Values'!$B$259:$B$260</definedName>
    <definedName name="Months">'Allowed Values'!#REF!</definedName>
    <definedName name="_xlnm.Print_Area" localSheetId="13">'Allowed Values'!$A$1:$C$257</definedName>
    <definedName name="_xlnm.Print_Area" localSheetId="0">Instructions!$A$1:$P$72</definedName>
    <definedName name="_xlnm.Print_Area" localSheetId="1">'Section A'!$A$1:$E$32</definedName>
    <definedName name="_xlnm.Print_Area" localSheetId="2">'Section B'!$A$1:$F$169</definedName>
    <definedName name="_xlnm.Print_Area" localSheetId="3">'Section C'!$A$1:$M$52</definedName>
    <definedName name="_xlnm.Print_Area" localSheetId="4">'Section D'!$A$1:$E$67</definedName>
    <definedName name="_xlnm.Print_Area" localSheetId="5">'Section E'!$A$1:$G$195</definedName>
    <definedName name="_xlnm.Print_Area" localSheetId="6">'Section F'!$A:$V</definedName>
    <definedName name="_xlnm.Print_Area" localSheetId="7">'Section G'!$A$1:$H$75</definedName>
    <definedName name="_xlnm.Print_Area" localSheetId="8">'Section H'!$A$1:$H$52</definedName>
    <definedName name="_xlnm.Print_Area" localSheetId="9">'Section I'!$A$1:$F$221</definedName>
    <definedName name="_xlnm.Print_Area" localSheetId="10">'Section J'!$A$1:$F$57</definedName>
    <definedName name="_xlnm.Print_Area" localSheetId="11">'Section K'!$A$1:$J$63</definedName>
    <definedName name="_xlnm.Print_Area" localSheetId="12">'Validation Tests'!$A$1:$H$173</definedName>
    <definedName name="_xlnm.Print_Titles" localSheetId="13">'Allowed Values'!$6:$6</definedName>
    <definedName name="_xlnm.Print_Titles" localSheetId="6">'Section F'!$19:$20</definedName>
    <definedName name="Regime">'Allowed Values'!$B$277:$B$329</definedName>
    <definedName name="Relation">'Allowed Values'!#REF!</definedName>
    <definedName name="Scale">'Allowed Values'!$B$265:$B$274</definedName>
    <definedName name="Scale2">'Allowed Values'!$B$264:$B$274</definedName>
    <definedName name="Score">'Allowed Values'!$B$265:$B$273</definedName>
    <definedName name="SectionA">'Section A'!$C$31</definedName>
    <definedName name="SectionB">'Section B'!$C$168</definedName>
    <definedName name="SectionC">'Section C'!$C$51</definedName>
    <definedName name="SectionD">'Section D'!$C$66</definedName>
    <definedName name="SectionE">'Section E'!$D$194</definedName>
    <definedName name="SectionF">'Section F'!$K$15</definedName>
    <definedName name="SectionG">'Section G'!$E$74</definedName>
    <definedName name="SectionH">'Section H'!$D$51</definedName>
    <definedName name="SectionI">'Section I'!$C$220</definedName>
    <definedName name="SectionJ">'Section J'!$C$56</definedName>
    <definedName name="SectionK">'Section K'!$E$62</definedName>
    <definedName name="ValidationSection_E">'Section J'!#REF!</definedName>
    <definedName name="ValidationSectionA">'Section A'!#REF!</definedName>
    <definedName name="ValidationSectionAValidationSectionA">'Section J'!#REF!</definedName>
    <definedName name="ValidationSectionB">'Section B'!#REF!</definedName>
    <definedName name="ValidationSectionC">'Section C'!#REF!</definedName>
    <definedName name="ValidationSectionD">#REF!</definedName>
    <definedName name="ValidationSectionE">'Section J'!#REF!</definedName>
    <definedName name="ValidationSectionF">'Section H'!#REF!</definedName>
    <definedName name="ValidationSectionG">#REF!</definedName>
    <definedName name="ValidationSectionH">#REF!</definedName>
    <definedName name="ValidationSectionI">#REF!</definedName>
    <definedName name="ValidationSectionJ">#REF!</definedName>
    <definedName name="ValidationSectionK">'Section E'!#REF!</definedName>
    <definedName name="ValidationSectionL">'Section G'!#REF!</definedName>
    <definedName name="ValidationSectionM">'Section D'!#REF!</definedName>
    <definedName name="ValidationSectionN">'Section I'!#REF!</definedName>
    <definedName name="ValidationSectionO">'Section F'!#REF!</definedName>
    <definedName name="ValidationSectionP">#REF!</definedName>
    <definedName name="ValidationSectionQ">'Section K'!#REF!</definedName>
    <definedName name="YesNoNA">'Allowed Values'!$B$259:$B$261</definedName>
    <definedName name="yn">'[3]Allowed Values'!$C$9:$C$10</definedName>
    <definedName name="yn_na">[4]Countries!$A$265:$A$267</definedName>
    <definedName name="ynna">'[3]Allowed Values'!$C$9:$C$11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1" i="17" l="1"/>
  <c r="E62" i="30"/>
  <c r="N50" i="30"/>
  <c r="M50" i="30"/>
  <c r="L58" i="30"/>
  <c r="L50" i="30"/>
  <c r="M42" i="30"/>
  <c r="L42" i="30"/>
  <c r="P18" i="30"/>
  <c r="O18" i="30"/>
  <c r="N18" i="30"/>
  <c r="M18" i="30"/>
  <c r="L16" i="30"/>
  <c r="L18" i="30"/>
  <c r="I38" i="30"/>
  <c r="H38" i="30"/>
  <c r="G38" i="30"/>
  <c r="F38" i="30"/>
  <c r="E38" i="30"/>
  <c r="D38" i="30"/>
  <c r="C56" i="14" l="1"/>
  <c r="C220" i="26"/>
  <c r="G106" i="26"/>
  <c r="G6" i="26"/>
  <c r="D51" i="11"/>
  <c r="J7" i="11"/>
  <c r="E74" i="24"/>
  <c r="J69" i="24"/>
  <c r="J65" i="24"/>
  <c r="J62" i="24"/>
  <c r="J56" i="24"/>
  <c r="J49" i="24"/>
  <c r="J45" i="24"/>
  <c r="J42" i="24"/>
  <c r="J36" i="24"/>
  <c r="J6" i="24" s="1"/>
  <c r="K15" i="27"/>
  <c r="AA22" i="27"/>
  <c r="Z22" i="27"/>
  <c r="Z19" i="27" s="1"/>
  <c r="Y22" i="27"/>
  <c r="Y19" i="27" s="1"/>
  <c r="X22" i="27"/>
  <c r="X19" i="27" s="1"/>
  <c r="AL19" i="27"/>
  <c r="AK19" i="27"/>
  <c r="AJ19" i="27"/>
  <c r="AI19" i="27"/>
  <c r="AH19" i="27"/>
  <c r="AG19" i="27"/>
  <c r="AF19" i="27"/>
  <c r="AE19" i="27"/>
  <c r="AD19" i="27"/>
  <c r="AC19" i="27"/>
  <c r="AB19" i="27"/>
  <c r="AA19" i="27"/>
  <c r="L21" i="27"/>
  <c r="H21" i="27"/>
  <c r="D21" i="27"/>
  <c r="D194" i="23"/>
  <c r="I6" i="23"/>
  <c r="H184" i="23"/>
  <c r="H183" i="23"/>
  <c r="H6" i="23" s="1"/>
  <c r="H140" i="23"/>
  <c r="H139" i="23"/>
  <c r="I115" i="23"/>
  <c r="I109" i="23"/>
  <c r="I103" i="23"/>
  <c r="I97" i="23"/>
  <c r="I28" i="23"/>
  <c r="I27" i="23"/>
  <c r="I26" i="23"/>
  <c r="I25" i="23"/>
  <c r="I24" i="23"/>
  <c r="I23" i="23"/>
  <c r="I22" i="23"/>
  <c r="I21" i="23"/>
  <c r="I15" i="23"/>
  <c r="I14" i="23"/>
  <c r="I13" i="23"/>
  <c r="I12" i="23"/>
  <c r="I11" i="23"/>
  <c r="C66" i="25"/>
  <c r="C51" i="9" l="1"/>
  <c r="N12" i="9"/>
  <c r="N15" i="9"/>
  <c r="N18" i="9"/>
  <c r="O11" i="9"/>
  <c r="P11" i="9"/>
  <c r="Q12" i="9"/>
  <c r="O10" i="9"/>
  <c r="P10" i="9"/>
  <c r="Q10" i="9"/>
  <c r="C168" i="3"/>
  <c r="C31" i="6"/>
  <c r="N58" i="30"/>
  <c r="M58" i="30"/>
  <c r="N19" i="30"/>
  <c r="N20" i="30"/>
  <c r="N21" i="30"/>
  <c r="N22" i="30"/>
  <c r="N23" i="30"/>
  <c r="N24" i="30"/>
  <c r="N25" i="30"/>
  <c r="N26" i="30"/>
  <c r="N27" i="30"/>
  <c r="N28" i="30"/>
  <c r="N29" i="30"/>
  <c r="N30" i="30"/>
  <c r="N31" i="30"/>
  <c r="N32" i="30"/>
  <c r="N33" i="30"/>
  <c r="N34" i="30"/>
  <c r="N35" i="30"/>
  <c r="N36" i="30"/>
  <c r="N37" i="30"/>
  <c r="M37" i="30"/>
  <c r="M19" i="30"/>
  <c r="M20" i="30"/>
  <c r="M21" i="30"/>
  <c r="M22" i="30"/>
  <c r="M23" i="30"/>
  <c r="M24" i="30"/>
  <c r="M25" i="30"/>
  <c r="M26" i="30"/>
  <c r="M27" i="30"/>
  <c r="M28" i="30"/>
  <c r="M29" i="30"/>
  <c r="M30" i="30"/>
  <c r="M31" i="30"/>
  <c r="M32" i="30"/>
  <c r="M33" i="30"/>
  <c r="M34" i="30"/>
  <c r="M35" i="30"/>
  <c r="M36" i="30"/>
  <c r="L38" i="9"/>
  <c r="L11" i="9"/>
  <c r="N39" i="9"/>
  <c r="N36" i="9"/>
  <c r="N33" i="9"/>
  <c r="N30" i="9"/>
  <c r="N27" i="9"/>
  <c r="N24" i="9"/>
  <c r="N21" i="9"/>
  <c r="O13" i="9"/>
  <c r="O12" i="9"/>
  <c r="L35" i="9" l="1"/>
  <c r="L32" i="9"/>
  <c r="L29" i="9"/>
  <c r="L26" i="9"/>
  <c r="L23" i="9"/>
  <c r="L20" i="9"/>
  <c r="L17" i="9"/>
  <c r="L14" i="9"/>
  <c r="D49" i="14" l="1"/>
  <c r="D42" i="14"/>
  <c r="D38" i="14"/>
  <c r="D17" i="14"/>
  <c r="D22" i="14" s="1"/>
  <c r="D30" i="14" s="1"/>
  <c r="D51" i="14" l="1"/>
  <c r="F157" i="17"/>
  <c r="H93" i="26"/>
  <c r="H57" i="26"/>
  <c r="J47" i="11"/>
  <c r="J24" i="11"/>
  <c r="AL22" i="27" l="1"/>
  <c r="AK22" i="27"/>
  <c r="AJ22" i="27"/>
  <c r="AH22" i="27"/>
  <c r="AG22" i="27"/>
  <c r="AF22" i="27"/>
  <c r="AE22" i="27"/>
  <c r="AD22" i="27"/>
  <c r="F137" i="17" l="1"/>
  <c r="F135" i="17"/>
  <c r="F133" i="17"/>
  <c r="F131" i="17"/>
  <c r="F129" i="17"/>
  <c r="F127" i="17"/>
  <c r="F125" i="17"/>
  <c r="F123" i="17"/>
  <c r="F121" i="17"/>
  <c r="F119" i="17"/>
  <c r="F117" i="17"/>
  <c r="F115" i="17"/>
  <c r="F108" i="17" l="1"/>
  <c r="F103" i="17"/>
  <c r="F98" i="17"/>
  <c r="F89" i="17"/>
  <c r="F92" i="17"/>
  <c r="F85" i="17"/>
  <c r="F81" i="17"/>
  <c r="F77" i="17"/>
  <c r="F73" i="17"/>
  <c r="F65" i="17"/>
  <c r="F63" i="17"/>
  <c r="F61" i="17"/>
  <c r="F59" i="17"/>
  <c r="F57" i="17"/>
  <c r="F55" i="17"/>
  <c r="F51" i="17"/>
  <c r="F49" i="17"/>
  <c r="F47" i="17"/>
  <c r="F45" i="17"/>
  <c r="F43" i="17"/>
  <c r="F41" i="17"/>
  <c r="F37" i="17"/>
  <c r="F35" i="17"/>
  <c r="F33" i="17"/>
  <c r="F31" i="17"/>
  <c r="F29" i="17"/>
  <c r="F27" i="17"/>
  <c r="F23" i="17"/>
  <c r="F21" i="17"/>
  <c r="F19" i="17"/>
  <c r="F17" i="17"/>
  <c r="F15" i="17"/>
  <c r="F13" i="17"/>
  <c r="J44" i="11" l="1"/>
  <c r="J41" i="11"/>
  <c r="J34" i="11"/>
  <c r="J33" i="11"/>
  <c r="J32" i="11"/>
  <c r="J31" i="11"/>
  <c r="J21" i="11"/>
  <c r="J20" i="11"/>
  <c r="J19" i="11"/>
  <c r="J18" i="11"/>
  <c r="J17" i="11"/>
  <c r="L19" i="30" l="1"/>
  <c r="O19" i="30"/>
  <c r="P19" i="30"/>
  <c r="L20" i="30"/>
  <c r="O20" i="30"/>
  <c r="P20" i="30"/>
  <c r="L21" i="30"/>
  <c r="O21" i="30"/>
  <c r="P21" i="30"/>
  <c r="L22" i="30"/>
  <c r="O22" i="30"/>
  <c r="P22" i="30"/>
  <c r="L23" i="30"/>
  <c r="O23" i="30"/>
  <c r="P23" i="30"/>
  <c r="L24" i="30"/>
  <c r="O24" i="30"/>
  <c r="P24" i="30"/>
  <c r="L25" i="30"/>
  <c r="O25" i="30"/>
  <c r="P25" i="30"/>
  <c r="L26" i="30"/>
  <c r="O26" i="30"/>
  <c r="P26" i="30"/>
  <c r="L27" i="30"/>
  <c r="O27" i="30"/>
  <c r="P27" i="30"/>
  <c r="L28" i="30"/>
  <c r="O28" i="30"/>
  <c r="P28" i="30"/>
  <c r="L29" i="30"/>
  <c r="O29" i="30"/>
  <c r="P29" i="30"/>
  <c r="L30" i="30"/>
  <c r="O30" i="30"/>
  <c r="P30" i="30"/>
  <c r="L31" i="30"/>
  <c r="O31" i="30"/>
  <c r="P31" i="30"/>
  <c r="L32" i="30"/>
  <c r="O32" i="30"/>
  <c r="P32" i="30"/>
  <c r="L33" i="30"/>
  <c r="O33" i="30"/>
  <c r="P33" i="30"/>
  <c r="L34" i="30"/>
  <c r="O34" i="30"/>
  <c r="P34" i="30"/>
  <c r="L35" i="30"/>
  <c r="O35" i="30"/>
  <c r="P35" i="30"/>
  <c r="L36" i="30"/>
  <c r="O36" i="30"/>
  <c r="P36" i="30"/>
  <c r="L37" i="30"/>
  <c r="O37" i="30"/>
  <c r="P37" i="30"/>
  <c r="N16" i="30" l="1"/>
  <c r="M16" i="30"/>
  <c r="O16" i="30"/>
  <c r="P16" i="30"/>
  <c r="B3" i="30" l="1"/>
  <c r="F149" i="17" l="1"/>
  <c r="F147" i="17"/>
  <c r="F145" i="17"/>
  <c r="F143" i="17"/>
  <c r="X23" i="27" l="1"/>
  <c r="Y23" i="27"/>
  <c r="Z23" i="27"/>
  <c r="AA23" i="27"/>
  <c r="AB23" i="27"/>
  <c r="AC23" i="27"/>
  <c r="AD23" i="27"/>
  <c r="AE23" i="27"/>
  <c r="AF23" i="27"/>
  <c r="AG23" i="27"/>
  <c r="AH23" i="27"/>
  <c r="AI23" i="27"/>
  <c r="AJ23" i="27"/>
  <c r="AK23" i="27"/>
  <c r="AL23" i="27"/>
  <c r="X24" i="27"/>
  <c r="Y24" i="27"/>
  <c r="Z24" i="27"/>
  <c r="AA24" i="27"/>
  <c r="AB24" i="27"/>
  <c r="AC24" i="27"/>
  <c r="AD24" i="27"/>
  <c r="AE24" i="27"/>
  <c r="AF24" i="27"/>
  <c r="AG24" i="27"/>
  <c r="AH24" i="27"/>
  <c r="AI24" i="27"/>
  <c r="AJ24" i="27"/>
  <c r="AK24" i="27"/>
  <c r="AL24" i="27"/>
  <c r="X25" i="27"/>
  <c r="Y25" i="27"/>
  <c r="Z25" i="27"/>
  <c r="AA25" i="27"/>
  <c r="AB25" i="27"/>
  <c r="AC25" i="27"/>
  <c r="AD25" i="27"/>
  <c r="AE25" i="27"/>
  <c r="AF25" i="27"/>
  <c r="AG25" i="27"/>
  <c r="AH25" i="27"/>
  <c r="AI25" i="27"/>
  <c r="AJ25" i="27"/>
  <c r="AK25" i="27"/>
  <c r="AL25" i="27"/>
  <c r="X26" i="27"/>
  <c r="Y26" i="27"/>
  <c r="Z26" i="27"/>
  <c r="AA26" i="27"/>
  <c r="AB26" i="27"/>
  <c r="AC26" i="27"/>
  <c r="AD26" i="27"/>
  <c r="AE26" i="27"/>
  <c r="AF26" i="27"/>
  <c r="AG26" i="27"/>
  <c r="AH26" i="27"/>
  <c r="AI26" i="27"/>
  <c r="AJ26" i="27"/>
  <c r="AK26" i="27"/>
  <c r="AL26" i="27"/>
  <c r="X27" i="27"/>
  <c r="Y27" i="27"/>
  <c r="Z27" i="27"/>
  <c r="AA27" i="27"/>
  <c r="AB27" i="27"/>
  <c r="AC27" i="27"/>
  <c r="AD27" i="27"/>
  <c r="AE27" i="27"/>
  <c r="AF27" i="27"/>
  <c r="AG27" i="27"/>
  <c r="AH27" i="27"/>
  <c r="AI27" i="27"/>
  <c r="AJ27" i="27"/>
  <c r="AK27" i="27"/>
  <c r="AL27" i="27"/>
  <c r="X28" i="27"/>
  <c r="Y28" i="27"/>
  <c r="Z28" i="27"/>
  <c r="AA28" i="27"/>
  <c r="AB28" i="27"/>
  <c r="AC28" i="27"/>
  <c r="AD28" i="27"/>
  <c r="AE28" i="27"/>
  <c r="AF28" i="27"/>
  <c r="AG28" i="27"/>
  <c r="AH28" i="27"/>
  <c r="AI28" i="27"/>
  <c r="AJ28" i="27"/>
  <c r="AK28" i="27"/>
  <c r="AL28" i="27"/>
  <c r="X29" i="27"/>
  <c r="Y29" i="27"/>
  <c r="Z29" i="27"/>
  <c r="AA29" i="27"/>
  <c r="AB29" i="27"/>
  <c r="AC29" i="27"/>
  <c r="AD29" i="27"/>
  <c r="AE29" i="27"/>
  <c r="AF29" i="27"/>
  <c r="AG29" i="27"/>
  <c r="AH29" i="27"/>
  <c r="AI29" i="27"/>
  <c r="AJ29" i="27"/>
  <c r="AK29" i="27"/>
  <c r="AL29" i="27"/>
  <c r="X30" i="27"/>
  <c r="Y30" i="27"/>
  <c r="Z30" i="27"/>
  <c r="AA30" i="27"/>
  <c r="AB30" i="27"/>
  <c r="AC30" i="27"/>
  <c r="AD30" i="27"/>
  <c r="AE30" i="27"/>
  <c r="AF30" i="27"/>
  <c r="AG30" i="27"/>
  <c r="AH30" i="27"/>
  <c r="AI30" i="27"/>
  <c r="AJ30" i="27"/>
  <c r="AK30" i="27"/>
  <c r="AL30" i="27"/>
  <c r="X31" i="27"/>
  <c r="Y31" i="27"/>
  <c r="Z31" i="27"/>
  <c r="AA31" i="27"/>
  <c r="AB31" i="27"/>
  <c r="AC31" i="27"/>
  <c r="AD31" i="27"/>
  <c r="AE31" i="27"/>
  <c r="AF31" i="27"/>
  <c r="AG31" i="27"/>
  <c r="AH31" i="27"/>
  <c r="AI31" i="27"/>
  <c r="AJ31" i="27"/>
  <c r="AK31" i="27"/>
  <c r="AL31" i="27"/>
  <c r="X32" i="27"/>
  <c r="Y32" i="27"/>
  <c r="Z32" i="27"/>
  <c r="AA32" i="27"/>
  <c r="AB32" i="27"/>
  <c r="AC32" i="27"/>
  <c r="AD32" i="27"/>
  <c r="AE32" i="27"/>
  <c r="AF32" i="27"/>
  <c r="AG32" i="27"/>
  <c r="AH32" i="27"/>
  <c r="AI32" i="27"/>
  <c r="AJ32" i="27"/>
  <c r="AK32" i="27"/>
  <c r="AL32" i="27"/>
  <c r="X33" i="27"/>
  <c r="Y33" i="27"/>
  <c r="Z33" i="27"/>
  <c r="AA33" i="27"/>
  <c r="AB33" i="27"/>
  <c r="AC33" i="27"/>
  <c r="AD33" i="27"/>
  <c r="AE33" i="27"/>
  <c r="AF33" i="27"/>
  <c r="AG33" i="27"/>
  <c r="AH33" i="27"/>
  <c r="AI33" i="27"/>
  <c r="AJ33" i="27"/>
  <c r="AK33" i="27"/>
  <c r="AL33" i="27"/>
  <c r="X34" i="27"/>
  <c r="Y34" i="27"/>
  <c r="Z34" i="27"/>
  <c r="AA34" i="27"/>
  <c r="AB34" i="27"/>
  <c r="AC34" i="27"/>
  <c r="AD34" i="27"/>
  <c r="AE34" i="27"/>
  <c r="AF34" i="27"/>
  <c r="AG34" i="27"/>
  <c r="AH34" i="27"/>
  <c r="AI34" i="27"/>
  <c r="AJ34" i="27"/>
  <c r="AK34" i="27"/>
  <c r="AL34" i="27"/>
  <c r="X35" i="27"/>
  <c r="Y35" i="27"/>
  <c r="Z35" i="27"/>
  <c r="AA35" i="27"/>
  <c r="AB35" i="27"/>
  <c r="AC35" i="27"/>
  <c r="AD35" i="27"/>
  <c r="AE35" i="27"/>
  <c r="AF35" i="27"/>
  <c r="AG35" i="27"/>
  <c r="AH35" i="27"/>
  <c r="AI35" i="27"/>
  <c r="AJ35" i="27"/>
  <c r="AK35" i="27"/>
  <c r="AL35" i="27"/>
  <c r="X36" i="27"/>
  <c r="Y36" i="27"/>
  <c r="Z36" i="27"/>
  <c r="AA36" i="27"/>
  <c r="AB36" i="27"/>
  <c r="AC36" i="27"/>
  <c r="AD36" i="27"/>
  <c r="AE36" i="27"/>
  <c r="AF36" i="27"/>
  <c r="AG36" i="27"/>
  <c r="AH36" i="27"/>
  <c r="AI36" i="27"/>
  <c r="AJ36" i="27"/>
  <c r="AK36" i="27"/>
  <c r="AL36" i="27"/>
  <c r="X37" i="27"/>
  <c r="Y37" i="27"/>
  <c r="Z37" i="27"/>
  <c r="AA37" i="27"/>
  <c r="AB37" i="27"/>
  <c r="AC37" i="27"/>
  <c r="AD37" i="27"/>
  <c r="AE37" i="27"/>
  <c r="AF37" i="27"/>
  <c r="AG37" i="27"/>
  <c r="AH37" i="27"/>
  <c r="AI37" i="27"/>
  <c r="AJ37" i="27"/>
  <c r="AK37" i="27"/>
  <c r="AL37" i="27"/>
  <c r="X38" i="27"/>
  <c r="Y38" i="27"/>
  <c r="Z38" i="27"/>
  <c r="AA38" i="27"/>
  <c r="AB38" i="27"/>
  <c r="AC38" i="27"/>
  <c r="AD38" i="27"/>
  <c r="AE38" i="27"/>
  <c r="AF38" i="27"/>
  <c r="AG38" i="27"/>
  <c r="AH38" i="27"/>
  <c r="AI38" i="27"/>
  <c r="AJ38" i="27"/>
  <c r="AK38" i="27"/>
  <c r="AL38" i="27"/>
  <c r="X39" i="27"/>
  <c r="Y39" i="27"/>
  <c r="Z39" i="27"/>
  <c r="AA39" i="27"/>
  <c r="AB39" i="27"/>
  <c r="AC39" i="27"/>
  <c r="AD39" i="27"/>
  <c r="AE39" i="27"/>
  <c r="AF39" i="27"/>
  <c r="AG39" i="27"/>
  <c r="AH39" i="27"/>
  <c r="AI39" i="27"/>
  <c r="AJ39" i="27"/>
  <c r="AK39" i="27"/>
  <c r="AL39" i="27"/>
  <c r="X40" i="27"/>
  <c r="Y40" i="27"/>
  <c r="Z40" i="27"/>
  <c r="AA40" i="27"/>
  <c r="AB40" i="27"/>
  <c r="AC40" i="27"/>
  <c r="AD40" i="27"/>
  <c r="AE40" i="27"/>
  <c r="AF40" i="27"/>
  <c r="AG40" i="27"/>
  <c r="AH40" i="27"/>
  <c r="AI40" i="27"/>
  <c r="AJ40" i="27"/>
  <c r="AK40" i="27"/>
  <c r="AL40" i="27"/>
  <c r="X41" i="27"/>
  <c r="Y41" i="27"/>
  <c r="Z41" i="27"/>
  <c r="AA41" i="27"/>
  <c r="AB41" i="27"/>
  <c r="AC41" i="27"/>
  <c r="AD41" i="27"/>
  <c r="AE41" i="27"/>
  <c r="AF41" i="27"/>
  <c r="AG41" i="27"/>
  <c r="AH41" i="27"/>
  <c r="AI41" i="27"/>
  <c r="AJ41" i="27"/>
  <c r="AK41" i="27"/>
  <c r="AL41" i="27"/>
  <c r="X42" i="27"/>
  <c r="Y42" i="27"/>
  <c r="Z42" i="27"/>
  <c r="AA42" i="27"/>
  <c r="AB42" i="27"/>
  <c r="AC42" i="27"/>
  <c r="AD42" i="27"/>
  <c r="AE42" i="27"/>
  <c r="AF42" i="27"/>
  <c r="AG42" i="27"/>
  <c r="AH42" i="27"/>
  <c r="AI42" i="27"/>
  <c r="AJ42" i="27"/>
  <c r="AK42" i="27"/>
  <c r="AL42" i="27"/>
  <c r="X43" i="27"/>
  <c r="Y43" i="27"/>
  <c r="Z43" i="27"/>
  <c r="AA43" i="27"/>
  <c r="AB43" i="27"/>
  <c r="AC43" i="27"/>
  <c r="AD43" i="27"/>
  <c r="AE43" i="27"/>
  <c r="AF43" i="27"/>
  <c r="AG43" i="27"/>
  <c r="AH43" i="27"/>
  <c r="AI43" i="27"/>
  <c r="AJ43" i="27"/>
  <c r="AK43" i="27"/>
  <c r="AL43" i="27"/>
  <c r="X44" i="27"/>
  <c r="Y44" i="27"/>
  <c r="Z44" i="27"/>
  <c r="AA44" i="27"/>
  <c r="AB44" i="27"/>
  <c r="AC44" i="27"/>
  <c r="AD44" i="27"/>
  <c r="AE44" i="27"/>
  <c r="AF44" i="27"/>
  <c r="AG44" i="27"/>
  <c r="AH44" i="27"/>
  <c r="AI44" i="27"/>
  <c r="AJ44" i="27"/>
  <c r="AK44" i="27"/>
  <c r="AL44" i="27"/>
  <c r="X45" i="27"/>
  <c r="Y45" i="27"/>
  <c r="Z45" i="27"/>
  <c r="AA45" i="27"/>
  <c r="AB45" i="27"/>
  <c r="AC45" i="27"/>
  <c r="AD45" i="27"/>
  <c r="AE45" i="27"/>
  <c r="AF45" i="27"/>
  <c r="AG45" i="27"/>
  <c r="AH45" i="27"/>
  <c r="AI45" i="27"/>
  <c r="AJ45" i="27"/>
  <c r="AK45" i="27"/>
  <c r="AL45" i="27"/>
  <c r="X46" i="27"/>
  <c r="Y46" i="27"/>
  <c r="Z46" i="27"/>
  <c r="AA46" i="27"/>
  <c r="AB46" i="27"/>
  <c r="AC46" i="27"/>
  <c r="AD46" i="27"/>
  <c r="AE46" i="27"/>
  <c r="AF46" i="27"/>
  <c r="AG46" i="27"/>
  <c r="AH46" i="27"/>
  <c r="AI46" i="27"/>
  <c r="AJ46" i="27"/>
  <c r="AK46" i="27"/>
  <c r="AL46" i="27"/>
  <c r="X47" i="27"/>
  <c r="Y47" i="27"/>
  <c r="Z47" i="27"/>
  <c r="AA47" i="27"/>
  <c r="AB47" i="27"/>
  <c r="AC47" i="27"/>
  <c r="AD47" i="27"/>
  <c r="AE47" i="27"/>
  <c r="AF47" i="27"/>
  <c r="AG47" i="27"/>
  <c r="AH47" i="27"/>
  <c r="AI47" i="27"/>
  <c r="AJ47" i="27"/>
  <c r="AK47" i="27"/>
  <c r="AL47" i="27"/>
  <c r="X48" i="27"/>
  <c r="Y48" i="27"/>
  <c r="Z48" i="27"/>
  <c r="AA48" i="27"/>
  <c r="AB48" i="27"/>
  <c r="AC48" i="27"/>
  <c r="AD48" i="27"/>
  <c r="AE48" i="27"/>
  <c r="AF48" i="27"/>
  <c r="AG48" i="27"/>
  <c r="AH48" i="27"/>
  <c r="AI48" i="27"/>
  <c r="AJ48" i="27"/>
  <c r="AK48" i="27"/>
  <c r="AL48" i="27"/>
  <c r="X49" i="27"/>
  <c r="Y49" i="27"/>
  <c r="Z49" i="27"/>
  <c r="AA49" i="27"/>
  <c r="AB49" i="27"/>
  <c r="AC49" i="27"/>
  <c r="AD49" i="27"/>
  <c r="AE49" i="27"/>
  <c r="AF49" i="27"/>
  <c r="AG49" i="27"/>
  <c r="AH49" i="27"/>
  <c r="AI49" i="27"/>
  <c r="AJ49" i="27"/>
  <c r="AK49" i="27"/>
  <c r="AL49" i="27"/>
  <c r="X50" i="27"/>
  <c r="Y50" i="27"/>
  <c r="Z50" i="27"/>
  <c r="AA50" i="27"/>
  <c r="AB50" i="27"/>
  <c r="AC50" i="27"/>
  <c r="AD50" i="27"/>
  <c r="AE50" i="27"/>
  <c r="AF50" i="27"/>
  <c r="AG50" i="27"/>
  <c r="AH50" i="27"/>
  <c r="AI50" i="27"/>
  <c r="AJ50" i="27"/>
  <c r="AK50" i="27"/>
  <c r="AL50" i="27"/>
  <c r="X51" i="27"/>
  <c r="Y51" i="27"/>
  <c r="Z51" i="27"/>
  <c r="AA51" i="27"/>
  <c r="AB51" i="27"/>
  <c r="AC51" i="27"/>
  <c r="AD51" i="27"/>
  <c r="AE51" i="27"/>
  <c r="AF51" i="27"/>
  <c r="AG51" i="27"/>
  <c r="AH51" i="27"/>
  <c r="AI51" i="27"/>
  <c r="AJ51" i="27"/>
  <c r="AK51" i="27"/>
  <c r="AL51" i="27"/>
  <c r="X52" i="27"/>
  <c r="Y52" i="27"/>
  <c r="Z52" i="27"/>
  <c r="AA52" i="27"/>
  <c r="AB52" i="27"/>
  <c r="AC52" i="27"/>
  <c r="AD52" i="27"/>
  <c r="AE52" i="27"/>
  <c r="AF52" i="27"/>
  <c r="AG52" i="27"/>
  <c r="AH52" i="27"/>
  <c r="AI52" i="27"/>
  <c r="AJ52" i="27"/>
  <c r="AK52" i="27"/>
  <c r="AL52" i="27"/>
  <c r="X53" i="27"/>
  <c r="Y53" i="27"/>
  <c r="Z53" i="27"/>
  <c r="AA53" i="27"/>
  <c r="AB53" i="27"/>
  <c r="AC53" i="27"/>
  <c r="AD53" i="27"/>
  <c r="AE53" i="27"/>
  <c r="AF53" i="27"/>
  <c r="AG53" i="27"/>
  <c r="AH53" i="27"/>
  <c r="AI53" i="27"/>
  <c r="AJ53" i="27"/>
  <c r="AK53" i="27"/>
  <c r="AL53" i="27"/>
  <c r="X54" i="27"/>
  <c r="Y54" i="27"/>
  <c r="Z54" i="27"/>
  <c r="AA54" i="27"/>
  <c r="AB54" i="27"/>
  <c r="AC54" i="27"/>
  <c r="AD54" i="27"/>
  <c r="AE54" i="27"/>
  <c r="AF54" i="27"/>
  <c r="AG54" i="27"/>
  <c r="AH54" i="27"/>
  <c r="AI54" i="27"/>
  <c r="AJ54" i="27"/>
  <c r="AK54" i="27"/>
  <c r="AL54" i="27"/>
  <c r="X55" i="27"/>
  <c r="Y55" i="27"/>
  <c r="Z55" i="27"/>
  <c r="AA55" i="27"/>
  <c r="AB55" i="27"/>
  <c r="AC55" i="27"/>
  <c r="AD55" i="27"/>
  <c r="AE55" i="27"/>
  <c r="AF55" i="27"/>
  <c r="AG55" i="27"/>
  <c r="AH55" i="27"/>
  <c r="AI55" i="27"/>
  <c r="AJ55" i="27"/>
  <c r="AK55" i="27"/>
  <c r="AL55" i="27"/>
  <c r="X56" i="27"/>
  <c r="Y56" i="27"/>
  <c r="Z56" i="27"/>
  <c r="AA56" i="27"/>
  <c r="AB56" i="27"/>
  <c r="AC56" i="27"/>
  <c r="AD56" i="27"/>
  <c r="AE56" i="27"/>
  <c r="AF56" i="27"/>
  <c r="AG56" i="27"/>
  <c r="AH56" i="27"/>
  <c r="AI56" i="27"/>
  <c r="AJ56" i="27"/>
  <c r="AK56" i="27"/>
  <c r="AL56" i="27"/>
  <c r="X57" i="27"/>
  <c r="Y57" i="27"/>
  <c r="Z57" i="27"/>
  <c r="AA57" i="27"/>
  <c r="AB57" i="27"/>
  <c r="AC57" i="27"/>
  <c r="AD57" i="27"/>
  <c r="AE57" i="27"/>
  <c r="AF57" i="27"/>
  <c r="AG57" i="27"/>
  <c r="AH57" i="27"/>
  <c r="AI57" i="27"/>
  <c r="AJ57" i="27"/>
  <c r="AK57" i="27"/>
  <c r="AL57" i="27"/>
  <c r="X58" i="27"/>
  <c r="Y58" i="27"/>
  <c r="Z58" i="27"/>
  <c r="AA58" i="27"/>
  <c r="AB58" i="27"/>
  <c r="AC58" i="27"/>
  <c r="AD58" i="27"/>
  <c r="AE58" i="27"/>
  <c r="AF58" i="27"/>
  <c r="AG58" i="27"/>
  <c r="AH58" i="27"/>
  <c r="AI58" i="27"/>
  <c r="AJ58" i="27"/>
  <c r="AK58" i="27"/>
  <c r="AL58" i="27"/>
  <c r="X59" i="27"/>
  <c r="Y59" i="27"/>
  <c r="Z59" i="27"/>
  <c r="AA59" i="27"/>
  <c r="AB59" i="27"/>
  <c r="AC59" i="27"/>
  <c r="AD59" i="27"/>
  <c r="AE59" i="27"/>
  <c r="AF59" i="27"/>
  <c r="AG59" i="27"/>
  <c r="AH59" i="27"/>
  <c r="AI59" i="27"/>
  <c r="AJ59" i="27"/>
  <c r="AK59" i="27"/>
  <c r="AL59" i="27"/>
  <c r="X60" i="27"/>
  <c r="Y60" i="27"/>
  <c r="Z60" i="27"/>
  <c r="AA60" i="27"/>
  <c r="AB60" i="27"/>
  <c r="AC60" i="27"/>
  <c r="AD60" i="27"/>
  <c r="AE60" i="27"/>
  <c r="AF60" i="27"/>
  <c r="AG60" i="27"/>
  <c r="AH60" i="27"/>
  <c r="AI60" i="27"/>
  <c r="AJ60" i="27"/>
  <c r="AK60" i="27"/>
  <c r="AL60" i="27"/>
  <c r="X61" i="27"/>
  <c r="Y61" i="27"/>
  <c r="Z61" i="27"/>
  <c r="AA61" i="27"/>
  <c r="AB61" i="27"/>
  <c r="AC61" i="27"/>
  <c r="AD61" i="27"/>
  <c r="AE61" i="27"/>
  <c r="AF61" i="27"/>
  <c r="AG61" i="27"/>
  <c r="AH61" i="27"/>
  <c r="AI61" i="27"/>
  <c r="AJ61" i="27"/>
  <c r="AK61" i="27"/>
  <c r="AL61" i="27"/>
  <c r="X62" i="27"/>
  <c r="Y62" i="27"/>
  <c r="Z62" i="27"/>
  <c r="AA62" i="27"/>
  <c r="AB62" i="27"/>
  <c r="AC62" i="27"/>
  <c r="AD62" i="27"/>
  <c r="AE62" i="27"/>
  <c r="AF62" i="27"/>
  <c r="AG62" i="27"/>
  <c r="AH62" i="27"/>
  <c r="AI62" i="27"/>
  <c r="AJ62" i="27"/>
  <c r="AK62" i="27"/>
  <c r="AL62" i="27"/>
  <c r="X63" i="27"/>
  <c r="Y63" i="27"/>
  <c r="Z63" i="27"/>
  <c r="AA63" i="27"/>
  <c r="AB63" i="27"/>
  <c r="AC63" i="27"/>
  <c r="AD63" i="27"/>
  <c r="AE63" i="27"/>
  <c r="AF63" i="27"/>
  <c r="AG63" i="27"/>
  <c r="AH63" i="27"/>
  <c r="AI63" i="27"/>
  <c r="AJ63" i="27"/>
  <c r="AK63" i="27"/>
  <c r="AL63" i="27"/>
  <c r="X64" i="27"/>
  <c r="Y64" i="27"/>
  <c r="Z64" i="27"/>
  <c r="AA64" i="27"/>
  <c r="AB64" i="27"/>
  <c r="AC64" i="27"/>
  <c r="AD64" i="27"/>
  <c r="AE64" i="27"/>
  <c r="AF64" i="27"/>
  <c r="AG64" i="27"/>
  <c r="AH64" i="27"/>
  <c r="AI64" i="27"/>
  <c r="AJ64" i="27"/>
  <c r="AK64" i="27"/>
  <c r="AL64" i="27"/>
  <c r="X65" i="27"/>
  <c r="Y65" i="27"/>
  <c r="Z65" i="27"/>
  <c r="AA65" i="27"/>
  <c r="AB65" i="27"/>
  <c r="AC65" i="27"/>
  <c r="AD65" i="27"/>
  <c r="AE65" i="27"/>
  <c r="AF65" i="27"/>
  <c r="AG65" i="27"/>
  <c r="AH65" i="27"/>
  <c r="AI65" i="27"/>
  <c r="AJ65" i="27"/>
  <c r="AK65" i="27"/>
  <c r="AL65" i="27"/>
  <c r="X66" i="27"/>
  <c r="Y66" i="27"/>
  <c r="Z66" i="27"/>
  <c r="AA66" i="27"/>
  <c r="AB66" i="27"/>
  <c r="AC66" i="27"/>
  <c r="AD66" i="27"/>
  <c r="AE66" i="27"/>
  <c r="AF66" i="27"/>
  <c r="AG66" i="27"/>
  <c r="AH66" i="27"/>
  <c r="AI66" i="27"/>
  <c r="AJ66" i="27"/>
  <c r="AK66" i="27"/>
  <c r="AL66" i="27"/>
  <c r="X67" i="27"/>
  <c r="Y67" i="27"/>
  <c r="Z67" i="27"/>
  <c r="AA67" i="27"/>
  <c r="AB67" i="27"/>
  <c r="AC67" i="27"/>
  <c r="AD67" i="27"/>
  <c r="AE67" i="27"/>
  <c r="AF67" i="27"/>
  <c r="AG67" i="27"/>
  <c r="AH67" i="27"/>
  <c r="AI67" i="27"/>
  <c r="AJ67" i="27"/>
  <c r="AK67" i="27"/>
  <c r="AL67" i="27"/>
  <c r="X68" i="27"/>
  <c r="Y68" i="27"/>
  <c r="Z68" i="27"/>
  <c r="AA68" i="27"/>
  <c r="AB68" i="27"/>
  <c r="AC68" i="27"/>
  <c r="AD68" i="27"/>
  <c r="AE68" i="27"/>
  <c r="AF68" i="27"/>
  <c r="AG68" i="27"/>
  <c r="AH68" i="27"/>
  <c r="AI68" i="27"/>
  <c r="AJ68" i="27"/>
  <c r="AK68" i="27"/>
  <c r="AL68" i="27"/>
  <c r="X69" i="27"/>
  <c r="Y69" i="27"/>
  <c r="Z69" i="27"/>
  <c r="AA69" i="27"/>
  <c r="AB69" i="27"/>
  <c r="AC69" i="27"/>
  <c r="AD69" i="27"/>
  <c r="AE69" i="27"/>
  <c r="AF69" i="27"/>
  <c r="AG69" i="27"/>
  <c r="AH69" i="27"/>
  <c r="AI69" i="27"/>
  <c r="AJ69" i="27"/>
  <c r="AK69" i="27"/>
  <c r="AL69" i="27"/>
  <c r="X70" i="27"/>
  <c r="Y70" i="27"/>
  <c r="Z70" i="27"/>
  <c r="AA70" i="27"/>
  <c r="AB70" i="27"/>
  <c r="AC70" i="27"/>
  <c r="AD70" i="27"/>
  <c r="AE70" i="27"/>
  <c r="AF70" i="27"/>
  <c r="AG70" i="27"/>
  <c r="AH70" i="27"/>
  <c r="AI70" i="27"/>
  <c r="AJ70" i="27"/>
  <c r="AK70" i="27"/>
  <c r="AL70" i="27"/>
  <c r="X71" i="27"/>
  <c r="Y71" i="27"/>
  <c r="Z71" i="27"/>
  <c r="AA71" i="27"/>
  <c r="AB71" i="27"/>
  <c r="AC71" i="27"/>
  <c r="AD71" i="27"/>
  <c r="AE71" i="27"/>
  <c r="AF71" i="27"/>
  <c r="AG71" i="27"/>
  <c r="AH71" i="27"/>
  <c r="AI71" i="27"/>
  <c r="AJ71" i="27"/>
  <c r="AK71" i="27"/>
  <c r="AL71" i="27"/>
  <c r="X72" i="27"/>
  <c r="Y72" i="27"/>
  <c r="Z72" i="27"/>
  <c r="AA72" i="27"/>
  <c r="AB72" i="27"/>
  <c r="AC72" i="27"/>
  <c r="AD72" i="27"/>
  <c r="AE72" i="27"/>
  <c r="AF72" i="27"/>
  <c r="AG72" i="27"/>
  <c r="AH72" i="27"/>
  <c r="AI72" i="27"/>
  <c r="AJ72" i="27"/>
  <c r="AK72" i="27"/>
  <c r="AL72" i="27"/>
  <c r="X73" i="27"/>
  <c r="Y73" i="27"/>
  <c r="Z73" i="27"/>
  <c r="AA73" i="27"/>
  <c r="AB73" i="27"/>
  <c r="AC73" i="27"/>
  <c r="AD73" i="27"/>
  <c r="AE73" i="27"/>
  <c r="AF73" i="27"/>
  <c r="AG73" i="27"/>
  <c r="AH73" i="27"/>
  <c r="AI73" i="27"/>
  <c r="AJ73" i="27"/>
  <c r="AK73" i="27"/>
  <c r="AL73" i="27"/>
  <c r="X74" i="27"/>
  <c r="Y74" i="27"/>
  <c r="Z74" i="27"/>
  <c r="AA74" i="27"/>
  <c r="AB74" i="27"/>
  <c r="AC74" i="27"/>
  <c r="AD74" i="27"/>
  <c r="AE74" i="27"/>
  <c r="AF74" i="27"/>
  <c r="AG74" i="27"/>
  <c r="AH74" i="27"/>
  <c r="AI74" i="27"/>
  <c r="AJ74" i="27"/>
  <c r="AK74" i="27"/>
  <c r="AL74" i="27"/>
  <c r="X75" i="27"/>
  <c r="Y75" i="27"/>
  <c r="Z75" i="27"/>
  <c r="AA75" i="27"/>
  <c r="AB75" i="27"/>
  <c r="AC75" i="27"/>
  <c r="AD75" i="27"/>
  <c r="AE75" i="27"/>
  <c r="AF75" i="27"/>
  <c r="AG75" i="27"/>
  <c r="AH75" i="27"/>
  <c r="AI75" i="27"/>
  <c r="AJ75" i="27"/>
  <c r="AK75" i="27"/>
  <c r="AL75" i="27"/>
  <c r="X76" i="27"/>
  <c r="Y76" i="27"/>
  <c r="Z76" i="27"/>
  <c r="AA76" i="27"/>
  <c r="AB76" i="27"/>
  <c r="AC76" i="27"/>
  <c r="AD76" i="27"/>
  <c r="AE76" i="27"/>
  <c r="AF76" i="27"/>
  <c r="AG76" i="27"/>
  <c r="AH76" i="27"/>
  <c r="AI76" i="27"/>
  <c r="AJ76" i="27"/>
  <c r="AK76" i="27"/>
  <c r="AL76" i="27"/>
  <c r="X77" i="27"/>
  <c r="Y77" i="27"/>
  <c r="Z77" i="27"/>
  <c r="AA77" i="27"/>
  <c r="AB77" i="27"/>
  <c r="AC77" i="27"/>
  <c r="AD77" i="27"/>
  <c r="AE77" i="27"/>
  <c r="AF77" i="27"/>
  <c r="AG77" i="27"/>
  <c r="AH77" i="27"/>
  <c r="AI77" i="27"/>
  <c r="AJ77" i="27"/>
  <c r="AK77" i="27"/>
  <c r="AL77" i="27"/>
  <c r="X78" i="27"/>
  <c r="Y78" i="27"/>
  <c r="Z78" i="27"/>
  <c r="AA78" i="27"/>
  <c r="AB78" i="27"/>
  <c r="AC78" i="27"/>
  <c r="AD78" i="27"/>
  <c r="AE78" i="27"/>
  <c r="AF78" i="27"/>
  <c r="AG78" i="27"/>
  <c r="AH78" i="27"/>
  <c r="AI78" i="27"/>
  <c r="AJ78" i="27"/>
  <c r="AK78" i="27"/>
  <c r="AL78" i="27"/>
  <c r="X79" i="27"/>
  <c r="Y79" i="27"/>
  <c r="Z79" i="27"/>
  <c r="AA79" i="27"/>
  <c r="AB79" i="27"/>
  <c r="AC79" i="27"/>
  <c r="AD79" i="27"/>
  <c r="AE79" i="27"/>
  <c r="AF79" i="27"/>
  <c r="AG79" i="27"/>
  <c r="AH79" i="27"/>
  <c r="AI79" i="27"/>
  <c r="AJ79" i="27"/>
  <c r="AK79" i="27"/>
  <c r="AL79" i="27"/>
  <c r="X80" i="27"/>
  <c r="Y80" i="27"/>
  <c r="Z80" i="27"/>
  <c r="AA80" i="27"/>
  <c r="AB80" i="27"/>
  <c r="AC80" i="27"/>
  <c r="AD80" i="27"/>
  <c r="AE80" i="27"/>
  <c r="AF80" i="27"/>
  <c r="AG80" i="27"/>
  <c r="AH80" i="27"/>
  <c r="AI80" i="27"/>
  <c r="AJ80" i="27"/>
  <c r="AK80" i="27"/>
  <c r="AL80" i="27"/>
  <c r="X81" i="27"/>
  <c r="Y81" i="27"/>
  <c r="Z81" i="27"/>
  <c r="AA81" i="27"/>
  <c r="AB81" i="27"/>
  <c r="AC81" i="27"/>
  <c r="AD81" i="27"/>
  <c r="AE81" i="27"/>
  <c r="AF81" i="27"/>
  <c r="AG81" i="27"/>
  <c r="AH81" i="27"/>
  <c r="AI81" i="27"/>
  <c r="AJ81" i="27"/>
  <c r="AK81" i="27"/>
  <c r="AL81" i="27"/>
  <c r="X82" i="27"/>
  <c r="Y82" i="27"/>
  <c r="Z82" i="27"/>
  <c r="AA82" i="27"/>
  <c r="AB82" i="27"/>
  <c r="AC82" i="27"/>
  <c r="AD82" i="27"/>
  <c r="AE82" i="27"/>
  <c r="AF82" i="27"/>
  <c r="AG82" i="27"/>
  <c r="AH82" i="27"/>
  <c r="AI82" i="27"/>
  <c r="AJ82" i="27"/>
  <c r="AK82" i="27"/>
  <c r="AL82" i="27"/>
  <c r="X83" i="27"/>
  <c r="Y83" i="27"/>
  <c r="Z83" i="27"/>
  <c r="AA83" i="27"/>
  <c r="AB83" i="27"/>
  <c r="AC83" i="27"/>
  <c r="AD83" i="27"/>
  <c r="AE83" i="27"/>
  <c r="AF83" i="27"/>
  <c r="AG83" i="27"/>
  <c r="AH83" i="27"/>
  <c r="AI83" i="27"/>
  <c r="AJ83" i="27"/>
  <c r="AK83" i="27"/>
  <c r="AL83" i="27"/>
  <c r="X84" i="27"/>
  <c r="Y84" i="27"/>
  <c r="Z84" i="27"/>
  <c r="AA84" i="27"/>
  <c r="AB84" i="27"/>
  <c r="AC84" i="27"/>
  <c r="AD84" i="27"/>
  <c r="AE84" i="27"/>
  <c r="AF84" i="27"/>
  <c r="AG84" i="27"/>
  <c r="AH84" i="27"/>
  <c r="AI84" i="27"/>
  <c r="AJ84" i="27"/>
  <c r="AK84" i="27"/>
  <c r="AL84" i="27"/>
  <c r="X85" i="27"/>
  <c r="Y85" i="27"/>
  <c r="Z85" i="27"/>
  <c r="AA85" i="27"/>
  <c r="AB85" i="27"/>
  <c r="AC85" i="27"/>
  <c r="AD85" i="27"/>
  <c r="AE85" i="27"/>
  <c r="AF85" i="27"/>
  <c r="AG85" i="27"/>
  <c r="AH85" i="27"/>
  <c r="AI85" i="27"/>
  <c r="AJ85" i="27"/>
  <c r="AK85" i="27"/>
  <c r="AL85" i="27"/>
  <c r="X86" i="27"/>
  <c r="Y86" i="27"/>
  <c r="Z86" i="27"/>
  <c r="AA86" i="27"/>
  <c r="AB86" i="27"/>
  <c r="AC86" i="27"/>
  <c r="AD86" i="27"/>
  <c r="AE86" i="27"/>
  <c r="AF86" i="27"/>
  <c r="AG86" i="27"/>
  <c r="AH86" i="27"/>
  <c r="AI86" i="27"/>
  <c r="AJ86" i="27"/>
  <c r="AK86" i="27"/>
  <c r="AL86" i="27"/>
  <c r="X87" i="27"/>
  <c r="Y87" i="27"/>
  <c r="Z87" i="27"/>
  <c r="AA87" i="27"/>
  <c r="AB87" i="27"/>
  <c r="AC87" i="27"/>
  <c r="AD87" i="27"/>
  <c r="AE87" i="27"/>
  <c r="AF87" i="27"/>
  <c r="AG87" i="27"/>
  <c r="AH87" i="27"/>
  <c r="AI87" i="27"/>
  <c r="AJ87" i="27"/>
  <c r="AK87" i="27"/>
  <c r="AL87" i="27"/>
  <c r="X88" i="27"/>
  <c r="Y88" i="27"/>
  <c r="Z88" i="27"/>
  <c r="AA88" i="27"/>
  <c r="AB88" i="27"/>
  <c r="AC88" i="27"/>
  <c r="AD88" i="27"/>
  <c r="AE88" i="27"/>
  <c r="AF88" i="27"/>
  <c r="AG88" i="27"/>
  <c r="AH88" i="27"/>
  <c r="AI88" i="27"/>
  <c r="AJ88" i="27"/>
  <c r="AK88" i="27"/>
  <c r="AL88" i="27"/>
  <c r="X89" i="27"/>
  <c r="Y89" i="27"/>
  <c r="Z89" i="27"/>
  <c r="AA89" i="27"/>
  <c r="AB89" i="27"/>
  <c r="AC89" i="27"/>
  <c r="AD89" i="27"/>
  <c r="AE89" i="27"/>
  <c r="AF89" i="27"/>
  <c r="AG89" i="27"/>
  <c r="AH89" i="27"/>
  <c r="AI89" i="27"/>
  <c r="AJ89" i="27"/>
  <c r="AK89" i="27"/>
  <c r="AL89" i="27"/>
  <c r="X90" i="27"/>
  <c r="Y90" i="27"/>
  <c r="Z90" i="27"/>
  <c r="AA90" i="27"/>
  <c r="AB90" i="27"/>
  <c r="AC90" i="27"/>
  <c r="AD90" i="27"/>
  <c r="AE90" i="27"/>
  <c r="AF90" i="27"/>
  <c r="AG90" i="27"/>
  <c r="AH90" i="27"/>
  <c r="AI90" i="27"/>
  <c r="AJ90" i="27"/>
  <c r="AK90" i="27"/>
  <c r="AL90" i="27"/>
  <c r="X91" i="27"/>
  <c r="Y91" i="27"/>
  <c r="Z91" i="27"/>
  <c r="AA91" i="27"/>
  <c r="AB91" i="27"/>
  <c r="AC91" i="27"/>
  <c r="AD91" i="27"/>
  <c r="AE91" i="27"/>
  <c r="AF91" i="27"/>
  <c r="AG91" i="27"/>
  <c r="AH91" i="27"/>
  <c r="AI91" i="27"/>
  <c r="AJ91" i="27"/>
  <c r="AK91" i="27"/>
  <c r="AL91" i="27"/>
  <c r="X92" i="27"/>
  <c r="Y92" i="27"/>
  <c r="Z92" i="27"/>
  <c r="AA92" i="27"/>
  <c r="AB92" i="27"/>
  <c r="AC92" i="27"/>
  <c r="AD92" i="27"/>
  <c r="AE92" i="27"/>
  <c r="AF92" i="27"/>
  <c r="AG92" i="27"/>
  <c r="AH92" i="27"/>
  <c r="AI92" i="27"/>
  <c r="AJ92" i="27"/>
  <c r="AK92" i="27"/>
  <c r="AL92" i="27"/>
  <c r="X93" i="27"/>
  <c r="Y93" i="27"/>
  <c r="Z93" i="27"/>
  <c r="AA93" i="27"/>
  <c r="AB93" i="27"/>
  <c r="AC93" i="27"/>
  <c r="AD93" i="27"/>
  <c r="AE93" i="27"/>
  <c r="AF93" i="27"/>
  <c r="AG93" i="27"/>
  <c r="AH93" i="27"/>
  <c r="AI93" i="27"/>
  <c r="AJ93" i="27"/>
  <c r="AK93" i="27"/>
  <c r="AL93" i="27"/>
  <c r="X94" i="27"/>
  <c r="Y94" i="27"/>
  <c r="Z94" i="27"/>
  <c r="AA94" i="27"/>
  <c r="AB94" i="27"/>
  <c r="AC94" i="27"/>
  <c r="AD94" i="27"/>
  <c r="AE94" i="27"/>
  <c r="AF94" i="27"/>
  <c r="AG94" i="27"/>
  <c r="AH94" i="27"/>
  <c r="AI94" i="27"/>
  <c r="AJ94" i="27"/>
  <c r="AK94" i="27"/>
  <c r="AL94" i="27"/>
  <c r="X95" i="27"/>
  <c r="Y95" i="27"/>
  <c r="Z95" i="27"/>
  <c r="AA95" i="27"/>
  <c r="AB95" i="27"/>
  <c r="AC95" i="27"/>
  <c r="AD95" i="27"/>
  <c r="AE95" i="27"/>
  <c r="AF95" i="27"/>
  <c r="AG95" i="27"/>
  <c r="AH95" i="27"/>
  <c r="AI95" i="27"/>
  <c r="AJ95" i="27"/>
  <c r="AK95" i="27"/>
  <c r="AL95" i="27"/>
  <c r="X96" i="27"/>
  <c r="Y96" i="27"/>
  <c r="Z96" i="27"/>
  <c r="AA96" i="27"/>
  <c r="AB96" i="27"/>
  <c r="AC96" i="27"/>
  <c r="AD96" i="27"/>
  <c r="AE96" i="27"/>
  <c r="AF96" i="27"/>
  <c r="AG96" i="27"/>
  <c r="AH96" i="27"/>
  <c r="AI96" i="27"/>
  <c r="AJ96" i="27"/>
  <c r="AK96" i="27"/>
  <c r="AL96" i="27"/>
  <c r="X97" i="27"/>
  <c r="Y97" i="27"/>
  <c r="Z97" i="27"/>
  <c r="AA97" i="27"/>
  <c r="AB97" i="27"/>
  <c r="AC97" i="27"/>
  <c r="AD97" i="27"/>
  <c r="AE97" i="27"/>
  <c r="AF97" i="27"/>
  <c r="AG97" i="27"/>
  <c r="AH97" i="27"/>
  <c r="AI97" i="27"/>
  <c r="AJ97" i="27"/>
  <c r="AK97" i="27"/>
  <c r="AL97" i="27"/>
  <c r="X98" i="27"/>
  <c r="Y98" i="27"/>
  <c r="Z98" i="27"/>
  <c r="AA98" i="27"/>
  <c r="AB98" i="27"/>
  <c r="AC98" i="27"/>
  <c r="AD98" i="27"/>
  <c r="AE98" i="27"/>
  <c r="AF98" i="27"/>
  <c r="AG98" i="27"/>
  <c r="AH98" i="27"/>
  <c r="AI98" i="27"/>
  <c r="AJ98" i="27"/>
  <c r="AK98" i="27"/>
  <c r="AL98" i="27"/>
  <c r="X99" i="27"/>
  <c r="Y99" i="27"/>
  <c r="Z99" i="27"/>
  <c r="AA99" i="27"/>
  <c r="AB99" i="27"/>
  <c r="AC99" i="27"/>
  <c r="AD99" i="27"/>
  <c r="AE99" i="27"/>
  <c r="AF99" i="27"/>
  <c r="AG99" i="27"/>
  <c r="AH99" i="27"/>
  <c r="AI99" i="27"/>
  <c r="AJ99" i="27"/>
  <c r="AK99" i="27"/>
  <c r="AL99" i="27"/>
  <c r="X100" i="27"/>
  <c r="Y100" i="27"/>
  <c r="Z100" i="27"/>
  <c r="AA100" i="27"/>
  <c r="AB100" i="27"/>
  <c r="AC100" i="27"/>
  <c r="AD100" i="27"/>
  <c r="AE100" i="27"/>
  <c r="AF100" i="27"/>
  <c r="AG100" i="27"/>
  <c r="AH100" i="27"/>
  <c r="AI100" i="27"/>
  <c r="AJ100" i="27"/>
  <c r="AK100" i="27"/>
  <c r="AL100" i="27"/>
  <c r="X101" i="27"/>
  <c r="Y101" i="27"/>
  <c r="Z101" i="27"/>
  <c r="AA101" i="27"/>
  <c r="AB101" i="27"/>
  <c r="AC101" i="27"/>
  <c r="AD101" i="27"/>
  <c r="AE101" i="27"/>
  <c r="AF101" i="27"/>
  <c r="AG101" i="27"/>
  <c r="AH101" i="27"/>
  <c r="AI101" i="27"/>
  <c r="AJ101" i="27"/>
  <c r="AK101" i="27"/>
  <c r="AL101" i="27"/>
  <c r="X102" i="27"/>
  <c r="Y102" i="27"/>
  <c r="Z102" i="27"/>
  <c r="AA102" i="27"/>
  <c r="AB102" i="27"/>
  <c r="AC102" i="27"/>
  <c r="AD102" i="27"/>
  <c r="AE102" i="27"/>
  <c r="AF102" i="27"/>
  <c r="AG102" i="27"/>
  <c r="AH102" i="27"/>
  <c r="AI102" i="27"/>
  <c r="AJ102" i="27"/>
  <c r="AK102" i="27"/>
  <c r="AL102" i="27"/>
  <c r="X103" i="27"/>
  <c r="Y103" i="27"/>
  <c r="Z103" i="27"/>
  <c r="AA103" i="27"/>
  <c r="AB103" i="27"/>
  <c r="AC103" i="27"/>
  <c r="AD103" i="27"/>
  <c r="AE103" i="27"/>
  <c r="AF103" i="27"/>
  <c r="AG103" i="27"/>
  <c r="AH103" i="27"/>
  <c r="AI103" i="27"/>
  <c r="AJ103" i="27"/>
  <c r="AK103" i="27"/>
  <c r="AL103" i="27"/>
  <c r="X104" i="27"/>
  <c r="Y104" i="27"/>
  <c r="Z104" i="27"/>
  <c r="AA104" i="27"/>
  <c r="AB104" i="27"/>
  <c r="AC104" i="27"/>
  <c r="AD104" i="27"/>
  <c r="AE104" i="27"/>
  <c r="AF104" i="27"/>
  <c r="AG104" i="27"/>
  <c r="AH104" i="27"/>
  <c r="AI104" i="27"/>
  <c r="AJ104" i="27"/>
  <c r="AK104" i="27"/>
  <c r="AL104" i="27"/>
  <c r="X105" i="27"/>
  <c r="Y105" i="27"/>
  <c r="Z105" i="27"/>
  <c r="AA105" i="27"/>
  <c r="AB105" i="27"/>
  <c r="AC105" i="27"/>
  <c r="AD105" i="27"/>
  <c r="AE105" i="27"/>
  <c r="AF105" i="27"/>
  <c r="AG105" i="27"/>
  <c r="AH105" i="27"/>
  <c r="AI105" i="27"/>
  <c r="AJ105" i="27"/>
  <c r="AK105" i="27"/>
  <c r="AL105" i="27"/>
  <c r="X106" i="27"/>
  <c r="Y106" i="27"/>
  <c r="Z106" i="27"/>
  <c r="AA106" i="27"/>
  <c r="AB106" i="27"/>
  <c r="AC106" i="27"/>
  <c r="AD106" i="27"/>
  <c r="AE106" i="27"/>
  <c r="AF106" i="27"/>
  <c r="AG106" i="27"/>
  <c r="AH106" i="27"/>
  <c r="AI106" i="27"/>
  <c r="AJ106" i="27"/>
  <c r="AK106" i="27"/>
  <c r="AL106" i="27"/>
  <c r="X107" i="27"/>
  <c r="Y107" i="27"/>
  <c r="Z107" i="27"/>
  <c r="AA107" i="27"/>
  <c r="AB107" i="27"/>
  <c r="AC107" i="27"/>
  <c r="AD107" i="27"/>
  <c r="AE107" i="27"/>
  <c r="AF107" i="27"/>
  <c r="AG107" i="27"/>
  <c r="AH107" i="27"/>
  <c r="AI107" i="27"/>
  <c r="AJ107" i="27"/>
  <c r="AK107" i="27"/>
  <c r="AL107" i="27"/>
  <c r="X108" i="27"/>
  <c r="Y108" i="27"/>
  <c r="Z108" i="27"/>
  <c r="AA108" i="27"/>
  <c r="AB108" i="27"/>
  <c r="AC108" i="27"/>
  <c r="AD108" i="27"/>
  <c r="AE108" i="27"/>
  <c r="AF108" i="27"/>
  <c r="AG108" i="27"/>
  <c r="AH108" i="27"/>
  <c r="AI108" i="27"/>
  <c r="AJ108" i="27"/>
  <c r="AK108" i="27"/>
  <c r="AL108" i="27"/>
  <c r="X109" i="27"/>
  <c r="Y109" i="27"/>
  <c r="Z109" i="27"/>
  <c r="AA109" i="27"/>
  <c r="AB109" i="27"/>
  <c r="AC109" i="27"/>
  <c r="AD109" i="27"/>
  <c r="AE109" i="27"/>
  <c r="AF109" i="27"/>
  <c r="AG109" i="27"/>
  <c r="AH109" i="27"/>
  <c r="AI109" i="27"/>
  <c r="AJ109" i="27"/>
  <c r="AK109" i="27"/>
  <c r="AL109" i="27"/>
  <c r="X110" i="27"/>
  <c r="Y110" i="27"/>
  <c r="Z110" i="27"/>
  <c r="AA110" i="27"/>
  <c r="AB110" i="27"/>
  <c r="AC110" i="27"/>
  <c r="AD110" i="27"/>
  <c r="AE110" i="27"/>
  <c r="AF110" i="27"/>
  <c r="AG110" i="27"/>
  <c r="AH110" i="27"/>
  <c r="AI110" i="27"/>
  <c r="AJ110" i="27"/>
  <c r="AK110" i="27"/>
  <c r="AL110" i="27"/>
  <c r="X111" i="27"/>
  <c r="Y111" i="27"/>
  <c r="Z111" i="27"/>
  <c r="AA111" i="27"/>
  <c r="AB111" i="27"/>
  <c r="AC111" i="27"/>
  <c r="AD111" i="27"/>
  <c r="AE111" i="27"/>
  <c r="AF111" i="27"/>
  <c r="AG111" i="27"/>
  <c r="AH111" i="27"/>
  <c r="AI111" i="27"/>
  <c r="AJ111" i="27"/>
  <c r="AK111" i="27"/>
  <c r="AL111" i="27"/>
  <c r="X112" i="27"/>
  <c r="Y112" i="27"/>
  <c r="Z112" i="27"/>
  <c r="AA112" i="27"/>
  <c r="AB112" i="27"/>
  <c r="AC112" i="27"/>
  <c r="AD112" i="27"/>
  <c r="AE112" i="27"/>
  <c r="AF112" i="27"/>
  <c r="AG112" i="27"/>
  <c r="AH112" i="27"/>
  <c r="AI112" i="27"/>
  <c r="AJ112" i="27"/>
  <c r="AK112" i="27"/>
  <c r="AL112" i="27"/>
  <c r="X113" i="27"/>
  <c r="Y113" i="27"/>
  <c r="Z113" i="27"/>
  <c r="AA113" i="27"/>
  <c r="AB113" i="27"/>
  <c r="AC113" i="27"/>
  <c r="AD113" i="27"/>
  <c r="AE113" i="27"/>
  <c r="AF113" i="27"/>
  <c r="AG113" i="27"/>
  <c r="AH113" i="27"/>
  <c r="AI113" i="27"/>
  <c r="AJ113" i="27"/>
  <c r="AK113" i="27"/>
  <c r="AL113" i="27"/>
  <c r="X114" i="27"/>
  <c r="Y114" i="27"/>
  <c r="Z114" i="27"/>
  <c r="AA114" i="27"/>
  <c r="AB114" i="27"/>
  <c r="AC114" i="27"/>
  <c r="AD114" i="27"/>
  <c r="AE114" i="27"/>
  <c r="AF114" i="27"/>
  <c r="AG114" i="27"/>
  <c r="AH114" i="27"/>
  <c r="AI114" i="27"/>
  <c r="AJ114" i="27"/>
  <c r="AK114" i="27"/>
  <c r="AL114" i="27"/>
  <c r="X115" i="27"/>
  <c r="Y115" i="27"/>
  <c r="Z115" i="27"/>
  <c r="AA115" i="27"/>
  <c r="AB115" i="27"/>
  <c r="AC115" i="27"/>
  <c r="AD115" i="27"/>
  <c r="AE115" i="27"/>
  <c r="AF115" i="27"/>
  <c r="AG115" i="27"/>
  <c r="AH115" i="27"/>
  <c r="AI115" i="27"/>
  <c r="AJ115" i="27"/>
  <c r="AK115" i="27"/>
  <c r="AL115" i="27"/>
  <c r="X116" i="27"/>
  <c r="Y116" i="27"/>
  <c r="Z116" i="27"/>
  <c r="AA116" i="27"/>
  <c r="AB116" i="27"/>
  <c r="AC116" i="27"/>
  <c r="AD116" i="27"/>
  <c r="AE116" i="27"/>
  <c r="AF116" i="27"/>
  <c r="AG116" i="27"/>
  <c r="AH116" i="27"/>
  <c r="AI116" i="27"/>
  <c r="AJ116" i="27"/>
  <c r="AK116" i="27"/>
  <c r="AL116" i="27"/>
  <c r="X117" i="27"/>
  <c r="Y117" i="27"/>
  <c r="Z117" i="27"/>
  <c r="AA117" i="27"/>
  <c r="AB117" i="27"/>
  <c r="AC117" i="27"/>
  <c r="AD117" i="27"/>
  <c r="AE117" i="27"/>
  <c r="AF117" i="27"/>
  <c r="AG117" i="27"/>
  <c r="AH117" i="27"/>
  <c r="AI117" i="27"/>
  <c r="AJ117" i="27"/>
  <c r="AK117" i="27"/>
  <c r="AL117" i="27"/>
  <c r="X118" i="27"/>
  <c r="Y118" i="27"/>
  <c r="Z118" i="27"/>
  <c r="AA118" i="27"/>
  <c r="AB118" i="27"/>
  <c r="AC118" i="27"/>
  <c r="AD118" i="27"/>
  <c r="AE118" i="27"/>
  <c r="AF118" i="27"/>
  <c r="AG118" i="27"/>
  <c r="AH118" i="27"/>
  <c r="AI118" i="27"/>
  <c r="AJ118" i="27"/>
  <c r="AK118" i="27"/>
  <c r="AL118" i="27"/>
  <c r="X119" i="27"/>
  <c r="Y119" i="27"/>
  <c r="Z119" i="27"/>
  <c r="AA119" i="27"/>
  <c r="AB119" i="27"/>
  <c r="AC119" i="27"/>
  <c r="AD119" i="27"/>
  <c r="AE119" i="27"/>
  <c r="AF119" i="27"/>
  <c r="AG119" i="27"/>
  <c r="AH119" i="27"/>
  <c r="AI119" i="27"/>
  <c r="AJ119" i="27"/>
  <c r="AK119" i="27"/>
  <c r="AL119" i="27"/>
  <c r="X120" i="27"/>
  <c r="Y120" i="27"/>
  <c r="Z120" i="27"/>
  <c r="AA120" i="27"/>
  <c r="AB120" i="27"/>
  <c r="AC120" i="27"/>
  <c r="AD120" i="27"/>
  <c r="AE120" i="27"/>
  <c r="AF120" i="27"/>
  <c r="AG120" i="27"/>
  <c r="AH120" i="27"/>
  <c r="AI120" i="27"/>
  <c r="AJ120" i="27"/>
  <c r="AK120" i="27"/>
  <c r="AL120" i="27"/>
  <c r="X121" i="27"/>
  <c r="Y121" i="27"/>
  <c r="Z121" i="27"/>
  <c r="AA121" i="27"/>
  <c r="AB121" i="27"/>
  <c r="AC121" i="27"/>
  <c r="AD121" i="27"/>
  <c r="AE121" i="27"/>
  <c r="AF121" i="27"/>
  <c r="AG121" i="27"/>
  <c r="AH121" i="27"/>
  <c r="AI121" i="27"/>
  <c r="AJ121" i="27"/>
  <c r="AK121" i="27"/>
  <c r="AL121" i="27"/>
  <c r="X122" i="27"/>
  <c r="Y122" i="27"/>
  <c r="Z122" i="27"/>
  <c r="AA122" i="27"/>
  <c r="AB122" i="27"/>
  <c r="AC122" i="27"/>
  <c r="AD122" i="27"/>
  <c r="AE122" i="27"/>
  <c r="AF122" i="27"/>
  <c r="AG122" i="27"/>
  <c r="AH122" i="27"/>
  <c r="AI122" i="27"/>
  <c r="AJ122" i="27"/>
  <c r="AK122" i="27"/>
  <c r="AL122" i="27"/>
  <c r="X123" i="27"/>
  <c r="Y123" i="27"/>
  <c r="Z123" i="27"/>
  <c r="AA123" i="27"/>
  <c r="AB123" i="27"/>
  <c r="AC123" i="27"/>
  <c r="AD123" i="27"/>
  <c r="AE123" i="27"/>
  <c r="AF123" i="27"/>
  <c r="AG123" i="27"/>
  <c r="AH123" i="27"/>
  <c r="AI123" i="27"/>
  <c r="AJ123" i="27"/>
  <c r="AK123" i="27"/>
  <c r="AL123" i="27"/>
  <c r="X124" i="27"/>
  <c r="Y124" i="27"/>
  <c r="Z124" i="27"/>
  <c r="AA124" i="27"/>
  <c r="AB124" i="27"/>
  <c r="AC124" i="27"/>
  <c r="AD124" i="27"/>
  <c r="AE124" i="27"/>
  <c r="AF124" i="27"/>
  <c r="AG124" i="27"/>
  <c r="AH124" i="27"/>
  <c r="AI124" i="27"/>
  <c r="AJ124" i="27"/>
  <c r="AK124" i="27"/>
  <c r="AL124" i="27"/>
  <c r="X125" i="27"/>
  <c r="Y125" i="27"/>
  <c r="Z125" i="27"/>
  <c r="AA125" i="27"/>
  <c r="AB125" i="27"/>
  <c r="AC125" i="27"/>
  <c r="AD125" i="27"/>
  <c r="AE125" i="27"/>
  <c r="AF125" i="27"/>
  <c r="AG125" i="27"/>
  <c r="AH125" i="27"/>
  <c r="AI125" i="27"/>
  <c r="AJ125" i="27"/>
  <c r="AK125" i="27"/>
  <c r="AL125" i="27"/>
  <c r="X126" i="27"/>
  <c r="Y126" i="27"/>
  <c r="Z126" i="27"/>
  <c r="AA126" i="27"/>
  <c r="AB126" i="27"/>
  <c r="AC126" i="27"/>
  <c r="AD126" i="27"/>
  <c r="AE126" i="27"/>
  <c r="AF126" i="27"/>
  <c r="AG126" i="27"/>
  <c r="AH126" i="27"/>
  <c r="AI126" i="27"/>
  <c r="AJ126" i="27"/>
  <c r="AK126" i="27"/>
  <c r="AL126" i="27"/>
  <c r="X127" i="27"/>
  <c r="Y127" i="27"/>
  <c r="Z127" i="27"/>
  <c r="AA127" i="27"/>
  <c r="AB127" i="27"/>
  <c r="AC127" i="27"/>
  <c r="AD127" i="27"/>
  <c r="AE127" i="27"/>
  <c r="AF127" i="27"/>
  <c r="AG127" i="27"/>
  <c r="AH127" i="27"/>
  <c r="AI127" i="27"/>
  <c r="AJ127" i="27"/>
  <c r="AK127" i="27"/>
  <c r="AL127" i="27"/>
  <c r="X128" i="27"/>
  <c r="Y128" i="27"/>
  <c r="Z128" i="27"/>
  <c r="AA128" i="27"/>
  <c r="AB128" i="27"/>
  <c r="AC128" i="27"/>
  <c r="AD128" i="27"/>
  <c r="AE128" i="27"/>
  <c r="AF128" i="27"/>
  <c r="AG128" i="27"/>
  <c r="AH128" i="27"/>
  <c r="AI128" i="27"/>
  <c r="AJ128" i="27"/>
  <c r="AK128" i="27"/>
  <c r="AL128" i="27"/>
  <c r="X129" i="27"/>
  <c r="Y129" i="27"/>
  <c r="Z129" i="27"/>
  <c r="AA129" i="27"/>
  <c r="AB129" i="27"/>
  <c r="AC129" i="27"/>
  <c r="AD129" i="27"/>
  <c r="AE129" i="27"/>
  <c r="AF129" i="27"/>
  <c r="AG129" i="27"/>
  <c r="AH129" i="27"/>
  <c r="AI129" i="27"/>
  <c r="AJ129" i="27"/>
  <c r="AK129" i="27"/>
  <c r="AL129" i="27"/>
  <c r="X130" i="27"/>
  <c r="Y130" i="27"/>
  <c r="Z130" i="27"/>
  <c r="AA130" i="27"/>
  <c r="AB130" i="27"/>
  <c r="AC130" i="27"/>
  <c r="AD130" i="27"/>
  <c r="AE130" i="27"/>
  <c r="AF130" i="27"/>
  <c r="AG130" i="27"/>
  <c r="AH130" i="27"/>
  <c r="AI130" i="27"/>
  <c r="AJ130" i="27"/>
  <c r="AK130" i="27"/>
  <c r="AL130" i="27"/>
  <c r="X131" i="27"/>
  <c r="Y131" i="27"/>
  <c r="Z131" i="27"/>
  <c r="AA131" i="27"/>
  <c r="AB131" i="27"/>
  <c r="AC131" i="27"/>
  <c r="AD131" i="27"/>
  <c r="AE131" i="27"/>
  <c r="AF131" i="27"/>
  <c r="AG131" i="27"/>
  <c r="AH131" i="27"/>
  <c r="AI131" i="27"/>
  <c r="AJ131" i="27"/>
  <c r="AK131" i="27"/>
  <c r="AL131" i="27"/>
  <c r="X132" i="27"/>
  <c r="Y132" i="27"/>
  <c r="Z132" i="27"/>
  <c r="AA132" i="27"/>
  <c r="AB132" i="27"/>
  <c r="AC132" i="27"/>
  <c r="AD132" i="27"/>
  <c r="AE132" i="27"/>
  <c r="AF132" i="27"/>
  <c r="AG132" i="27"/>
  <c r="AH132" i="27"/>
  <c r="AI132" i="27"/>
  <c r="AJ132" i="27"/>
  <c r="AK132" i="27"/>
  <c r="AL132" i="27"/>
  <c r="X133" i="27"/>
  <c r="Y133" i="27"/>
  <c r="Z133" i="27"/>
  <c r="AA133" i="27"/>
  <c r="AB133" i="27"/>
  <c r="AC133" i="27"/>
  <c r="AD133" i="27"/>
  <c r="AE133" i="27"/>
  <c r="AF133" i="27"/>
  <c r="AG133" i="27"/>
  <c r="AH133" i="27"/>
  <c r="AI133" i="27"/>
  <c r="AJ133" i="27"/>
  <c r="AK133" i="27"/>
  <c r="AL133" i="27"/>
  <c r="X134" i="27"/>
  <c r="Y134" i="27"/>
  <c r="Z134" i="27"/>
  <c r="AA134" i="27"/>
  <c r="AB134" i="27"/>
  <c r="AC134" i="27"/>
  <c r="AD134" i="27"/>
  <c r="AE134" i="27"/>
  <c r="AF134" i="27"/>
  <c r="AG134" i="27"/>
  <c r="AH134" i="27"/>
  <c r="AI134" i="27"/>
  <c r="AJ134" i="27"/>
  <c r="AK134" i="27"/>
  <c r="AL134" i="27"/>
  <c r="X135" i="27"/>
  <c r="Y135" i="27"/>
  <c r="Z135" i="27"/>
  <c r="AA135" i="27"/>
  <c r="AB135" i="27"/>
  <c r="AC135" i="27"/>
  <c r="AD135" i="27"/>
  <c r="AE135" i="27"/>
  <c r="AF135" i="27"/>
  <c r="AG135" i="27"/>
  <c r="AH135" i="27"/>
  <c r="AI135" i="27"/>
  <c r="AJ135" i="27"/>
  <c r="AK135" i="27"/>
  <c r="AL135" i="27"/>
  <c r="X136" i="27"/>
  <c r="Y136" i="27"/>
  <c r="Z136" i="27"/>
  <c r="AA136" i="27"/>
  <c r="AB136" i="27"/>
  <c r="AC136" i="27"/>
  <c r="AD136" i="27"/>
  <c r="AE136" i="27"/>
  <c r="AF136" i="27"/>
  <c r="AG136" i="27"/>
  <c r="AH136" i="27"/>
  <c r="AI136" i="27"/>
  <c r="AJ136" i="27"/>
  <c r="AK136" i="27"/>
  <c r="AL136" i="27"/>
  <c r="X137" i="27"/>
  <c r="Y137" i="27"/>
  <c r="Z137" i="27"/>
  <c r="AA137" i="27"/>
  <c r="AB137" i="27"/>
  <c r="AC137" i="27"/>
  <c r="AD137" i="27"/>
  <c r="AE137" i="27"/>
  <c r="AF137" i="27"/>
  <c r="AG137" i="27"/>
  <c r="AH137" i="27"/>
  <c r="AI137" i="27"/>
  <c r="AJ137" i="27"/>
  <c r="AK137" i="27"/>
  <c r="AL137" i="27"/>
  <c r="X138" i="27"/>
  <c r="Y138" i="27"/>
  <c r="Z138" i="27"/>
  <c r="AA138" i="27"/>
  <c r="AB138" i="27"/>
  <c r="AC138" i="27"/>
  <c r="AD138" i="27"/>
  <c r="AE138" i="27"/>
  <c r="AF138" i="27"/>
  <c r="AG138" i="27"/>
  <c r="AH138" i="27"/>
  <c r="AI138" i="27"/>
  <c r="AJ138" i="27"/>
  <c r="AK138" i="27"/>
  <c r="AL138" i="27"/>
  <c r="X139" i="27"/>
  <c r="Y139" i="27"/>
  <c r="Z139" i="27"/>
  <c r="AA139" i="27"/>
  <c r="AB139" i="27"/>
  <c r="AC139" i="27"/>
  <c r="AD139" i="27"/>
  <c r="AE139" i="27"/>
  <c r="AF139" i="27"/>
  <c r="AG139" i="27"/>
  <c r="AH139" i="27"/>
  <c r="AI139" i="27"/>
  <c r="AJ139" i="27"/>
  <c r="AK139" i="27"/>
  <c r="AL139" i="27"/>
  <c r="X140" i="27"/>
  <c r="Y140" i="27"/>
  <c r="Z140" i="27"/>
  <c r="AA140" i="27"/>
  <c r="AB140" i="27"/>
  <c r="AC140" i="27"/>
  <c r="AD140" i="27"/>
  <c r="AE140" i="27"/>
  <c r="AF140" i="27"/>
  <c r="AG140" i="27"/>
  <c r="AH140" i="27"/>
  <c r="AI140" i="27"/>
  <c r="AJ140" i="27"/>
  <c r="AK140" i="27"/>
  <c r="AL140" i="27"/>
  <c r="X141" i="27"/>
  <c r="Y141" i="27"/>
  <c r="Z141" i="27"/>
  <c r="AA141" i="27"/>
  <c r="AB141" i="27"/>
  <c r="AC141" i="27"/>
  <c r="AD141" i="27"/>
  <c r="AE141" i="27"/>
  <c r="AF141" i="27"/>
  <c r="AG141" i="27"/>
  <c r="AH141" i="27"/>
  <c r="AI141" i="27"/>
  <c r="AJ141" i="27"/>
  <c r="AK141" i="27"/>
  <c r="AL141" i="27"/>
  <c r="X142" i="27"/>
  <c r="Y142" i="27"/>
  <c r="Z142" i="27"/>
  <c r="AA142" i="27"/>
  <c r="AB142" i="27"/>
  <c r="AC142" i="27"/>
  <c r="AD142" i="27"/>
  <c r="AE142" i="27"/>
  <c r="AF142" i="27"/>
  <c r="AG142" i="27"/>
  <c r="AH142" i="27"/>
  <c r="AI142" i="27"/>
  <c r="AJ142" i="27"/>
  <c r="AK142" i="27"/>
  <c r="AL142" i="27"/>
  <c r="X143" i="27"/>
  <c r="Y143" i="27"/>
  <c r="Z143" i="27"/>
  <c r="AA143" i="27"/>
  <c r="AB143" i="27"/>
  <c r="AC143" i="27"/>
  <c r="AD143" i="27"/>
  <c r="AE143" i="27"/>
  <c r="AF143" i="27"/>
  <c r="AG143" i="27"/>
  <c r="AH143" i="27"/>
  <c r="AI143" i="27"/>
  <c r="AJ143" i="27"/>
  <c r="AK143" i="27"/>
  <c r="AL143" i="27"/>
  <c r="X144" i="27"/>
  <c r="Y144" i="27"/>
  <c r="Z144" i="27"/>
  <c r="AA144" i="27"/>
  <c r="AB144" i="27"/>
  <c r="AC144" i="27"/>
  <c r="AD144" i="27"/>
  <c r="AE144" i="27"/>
  <c r="AF144" i="27"/>
  <c r="AG144" i="27"/>
  <c r="AH144" i="27"/>
  <c r="AI144" i="27"/>
  <c r="AJ144" i="27"/>
  <c r="AK144" i="27"/>
  <c r="AL144" i="27"/>
  <c r="X145" i="27"/>
  <c r="Y145" i="27"/>
  <c r="Z145" i="27"/>
  <c r="AA145" i="27"/>
  <c r="AB145" i="27"/>
  <c r="AC145" i="27"/>
  <c r="AD145" i="27"/>
  <c r="AE145" i="27"/>
  <c r="AF145" i="27"/>
  <c r="AG145" i="27"/>
  <c r="AH145" i="27"/>
  <c r="AI145" i="27"/>
  <c r="AJ145" i="27"/>
  <c r="AK145" i="27"/>
  <c r="AL145" i="27"/>
  <c r="X146" i="27"/>
  <c r="Y146" i="27"/>
  <c r="Z146" i="27"/>
  <c r="AA146" i="27"/>
  <c r="AB146" i="27"/>
  <c r="AC146" i="27"/>
  <c r="AD146" i="27"/>
  <c r="AE146" i="27"/>
  <c r="AF146" i="27"/>
  <c r="AG146" i="27"/>
  <c r="AH146" i="27"/>
  <c r="AI146" i="27"/>
  <c r="AJ146" i="27"/>
  <c r="AK146" i="27"/>
  <c r="AL146" i="27"/>
  <c r="X147" i="27"/>
  <c r="Y147" i="27"/>
  <c r="Z147" i="27"/>
  <c r="AA147" i="27"/>
  <c r="AB147" i="27"/>
  <c r="AC147" i="27"/>
  <c r="AD147" i="27"/>
  <c r="AE147" i="27"/>
  <c r="AF147" i="27"/>
  <c r="AG147" i="27"/>
  <c r="AH147" i="27"/>
  <c r="AI147" i="27"/>
  <c r="AJ147" i="27"/>
  <c r="AK147" i="27"/>
  <c r="AL147" i="27"/>
  <c r="X148" i="27"/>
  <c r="Y148" i="27"/>
  <c r="Z148" i="27"/>
  <c r="AA148" i="27"/>
  <c r="AB148" i="27"/>
  <c r="AC148" i="27"/>
  <c r="AD148" i="27"/>
  <c r="AE148" i="27"/>
  <c r="AF148" i="27"/>
  <c r="AG148" i="27"/>
  <c r="AH148" i="27"/>
  <c r="AI148" i="27"/>
  <c r="AJ148" i="27"/>
  <c r="AK148" i="27"/>
  <c r="AL148" i="27"/>
  <c r="X149" i="27"/>
  <c r="Y149" i="27"/>
  <c r="Z149" i="27"/>
  <c r="AA149" i="27"/>
  <c r="AB149" i="27"/>
  <c r="AC149" i="27"/>
  <c r="AD149" i="27"/>
  <c r="AE149" i="27"/>
  <c r="AF149" i="27"/>
  <c r="AG149" i="27"/>
  <c r="AH149" i="27"/>
  <c r="AI149" i="27"/>
  <c r="AJ149" i="27"/>
  <c r="AK149" i="27"/>
  <c r="AL149" i="27"/>
  <c r="X150" i="27"/>
  <c r="Y150" i="27"/>
  <c r="Z150" i="27"/>
  <c r="AA150" i="27"/>
  <c r="AB150" i="27"/>
  <c r="AC150" i="27"/>
  <c r="AD150" i="27"/>
  <c r="AE150" i="27"/>
  <c r="AF150" i="27"/>
  <c r="AG150" i="27"/>
  <c r="AH150" i="27"/>
  <c r="AI150" i="27"/>
  <c r="AJ150" i="27"/>
  <c r="AK150" i="27"/>
  <c r="AL150" i="27"/>
  <c r="X151" i="27"/>
  <c r="Y151" i="27"/>
  <c r="Z151" i="27"/>
  <c r="AA151" i="27"/>
  <c r="AB151" i="27"/>
  <c r="AC151" i="27"/>
  <c r="AD151" i="27"/>
  <c r="AE151" i="27"/>
  <c r="AF151" i="27"/>
  <c r="AG151" i="27"/>
  <c r="AH151" i="27"/>
  <c r="AI151" i="27"/>
  <c r="AJ151" i="27"/>
  <c r="AK151" i="27"/>
  <c r="AL151" i="27"/>
  <c r="X152" i="27"/>
  <c r="Y152" i="27"/>
  <c r="Z152" i="27"/>
  <c r="AA152" i="27"/>
  <c r="AB152" i="27"/>
  <c r="AC152" i="27"/>
  <c r="AD152" i="27"/>
  <c r="AE152" i="27"/>
  <c r="AF152" i="27"/>
  <c r="AG152" i="27"/>
  <c r="AH152" i="27"/>
  <c r="AI152" i="27"/>
  <c r="AJ152" i="27"/>
  <c r="AK152" i="27"/>
  <c r="AL152" i="27"/>
  <c r="X153" i="27"/>
  <c r="Y153" i="27"/>
  <c r="Z153" i="27"/>
  <c r="AA153" i="27"/>
  <c r="AB153" i="27"/>
  <c r="AC153" i="27"/>
  <c r="AD153" i="27"/>
  <c r="AE153" i="27"/>
  <c r="AF153" i="27"/>
  <c r="AG153" i="27"/>
  <c r="AH153" i="27"/>
  <c r="AI153" i="27"/>
  <c r="AJ153" i="27"/>
  <c r="AK153" i="27"/>
  <c r="AL153" i="27"/>
  <c r="X154" i="27"/>
  <c r="Y154" i="27"/>
  <c r="Z154" i="27"/>
  <c r="AA154" i="27"/>
  <c r="AB154" i="27"/>
  <c r="AC154" i="27"/>
  <c r="AD154" i="27"/>
  <c r="AE154" i="27"/>
  <c r="AF154" i="27"/>
  <c r="AG154" i="27"/>
  <c r="AH154" i="27"/>
  <c r="AI154" i="27"/>
  <c r="AJ154" i="27"/>
  <c r="AK154" i="27"/>
  <c r="AL154" i="27"/>
  <c r="X155" i="27"/>
  <c r="Y155" i="27"/>
  <c r="Z155" i="27"/>
  <c r="AA155" i="27"/>
  <c r="AB155" i="27"/>
  <c r="AC155" i="27"/>
  <c r="AD155" i="27"/>
  <c r="AE155" i="27"/>
  <c r="AF155" i="27"/>
  <c r="AG155" i="27"/>
  <c r="AH155" i="27"/>
  <c r="AI155" i="27"/>
  <c r="AJ155" i="27"/>
  <c r="AK155" i="27"/>
  <c r="AL155" i="27"/>
  <c r="X156" i="27"/>
  <c r="Y156" i="27"/>
  <c r="Z156" i="27"/>
  <c r="AA156" i="27"/>
  <c r="AB156" i="27"/>
  <c r="AC156" i="27"/>
  <c r="AD156" i="27"/>
  <c r="AE156" i="27"/>
  <c r="AF156" i="27"/>
  <c r="AG156" i="27"/>
  <c r="AH156" i="27"/>
  <c r="AI156" i="27"/>
  <c r="AJ156" i="27"/>
  <c r="AK156" i="27"/>
  <c r="AL156" i="27"/>
  <c r="X157" i="27"/>
  <c r="Y157" i="27"/>
  <c r="Z157" i="27"/>
  <c r="AA157" i="27"/>
  <c r="AB157" i="27"/>
  <c r="AC157" i="27"/>
  <c r="AD157" i="27"/>
  <c r="AE157" i="27"/>
  <c r="AF157" i="27"/>
  <c r="AG157" i="27"/>
  <c r="AH157" i="27"/>
  <c r="AI157" i="27"/>
  <c r="AJ157" i="27"/>
  <c r="AK157" i="27"/>
  <c r="AL157" i="27"/>
  <c r="X158" i="27"/>
  <c r="Y158" i="27"/>
  <c r="Z158" i="27"/>
  <c r="AA158" i="27"/>
  <c r="AB158" i="27"/>
  <c r="AC158" i="27"/>
  <c r="AD158" i="27"/>
  <c r="AE158" i="27"/>
  <c r="AF158" i="27"/>
  <c r="AG158" i="27"/>
  <c r="AH158" i="27"/>
  <c r="AI158" i="27"/>
  <c r="AJ158" i="27"/>
  <c r="AK158" i="27"/>
  <c r="AL158" i="27"/>
  <c r="X159" i="27"/>
  <c r="Y159" i="27"/>
  <c r="Z159" i="27"/>
  <c r="AA159" i="27"/>
  <c r="AB159" i="27"/>
  <c r="AC159" i="27"/>
  <c r="AD159" i="27"/>
  <c r="AE159" i="27"/>
  <c r="AF159" i="27"/>
  <c r="AG159" i="27"/>
  <c r="AH159" i="27"/>
  <c r="AI159" i="27"/>
  <c r="AJ159" i="27"/>
  <c r="AK159" i="27"/>
  <c r="AL159" i="27"/>
  <c r="X160" i="27"/>
  <c r="Y160" i="27"/>
  <c r="Z160" i="27"/>
  <c r="AA160" i="27"/>
  <c r="AB160" i="27"/>
  <c r="AC160" i="27"/>
  <c r="AD160" i="27"/>
  <c r="AE160" i="27"/>
  <c r="AF160" i="27"/>
  <c r="AG160" i="27"/>
  <c r="AH160" i="27"/>
  <c r="AI160" i="27"/>
  <c r="AJ160" i="27"/>
  <c r="AK160" i="27"/>
  <c r="AL160" i="27"/>
  <c r="X161" i="27"/>
  <c r="Y161" i="27"/>
  <c r="Z161" i="27"/>
  <c r="AA161" i="27"/>
  <c r="AB161" i="27"/>
  <c r="AC161" i="27"/>
  <c r="AD161" i="27"/>
  <c r="AE161" i="27"/>
  <c r="AF161" i="27"/>
  <c r="AG161" i="27"/>
  <c r="AH161" i="27"/>
  <c r="AI161" i="27"/>
  <c r="AJ161" i="27"/>
  <c r="AK161" i="27"/>
  <c r="AL161" i="27"/>
  <c r="X162" i="27"/>
  <c r="Y162" i="27"/>
  <c r="Z162" i="27"/>
  <c r="AA162" i="27"/>
  <c r="AB162" i="27"/>
  <c r="AC162" i="27"/>
  <c r="AD162" i="27"/>
  <c r="AE162" i="27"/>
  <c r="AF162" i="27"/>
  <c r="AG162" i="27"/>
  <c r="AH162" i="27"/>
  <c r="AI162" i="27"/>
  <c r="AJ162" i="27"/>
  <c r="AK162" i="27"/>
  <c r="AL162" i="27"/>
  <c r="X163" i="27"/>
  <c r="Y163" i="27"/>
  <c r="Z163" i="27"/>
  <c r="AA163" i="27"/>
  <c r="AB163" i="27"/>
  <c r="AC163" i="27"/>
  <c r="AD163" i="27"/>
  <c r="AE163" i="27"/>
  <c r="AF163" i="27"/>
  <c r="AG163" i="27"/>
  <c r="AH163" i="27"/>
  <c r="AI163" i="27"/>
  <c r="AJ163" i="27"/>
  <c r="AK163" i="27"/>
  <c r="AL163" i="27"/>
  <c r="X164" i="27"/>
  <c r="Y164" i="27"/>
  <c r="Z164" i="27"/>
  <c r="AA164" i="27"/>
  <c r="AB164" i="27"/>
  <c r="AC164" i="27"/>
  <c r="AD164" i="27"/>
  <c r="AE164" i="27"/>
  <c r="AF164" i="27"/>
  <c r="AG164" i="27"/>
  <c r="AH164" i="27"/>
  <c r="AI164" i="27"/>
  <c r="AJ164" i="27"/>
  <c r="AK164" i="27"/>
  <c r="AL164" i="27"/>
  <c r="X165" i="27"/>
  <c r="Y165" i="27"/>
  <c r="Z165" i="27"/>
  <c r="AA165" i="27"/>
  <c r="AB165" i="27"/>
  <c r="AC165" i="27"/>
  <c r="AD165" i="27"/>
  <c r="AE165" i="27"/>
  <c r="AF165" i="27"/>
  <c r="AG165" i="27"/>
  <c r="AH165" i="27"/>
  <c r="AI165" i="27"/>
  <c r="AJ165" i="27"/>
  <c r="AK165" i="27"/>
  <c r="AL165" i="27"/>
  <c r="X166" i="27"/>
  <c r="Y166" i="27"/>
  <c r="Z166" i="27"/>
  <c r="AA166" i="27"/>
  <c r="AB166" i="27"/>
  <c r="AC166" i="27"/>
  <c r="AD166" i="27"/>
  <c r="AE166" i="27"/>
  <c r="AF166" i="27"/>
  <c r="AG166" i="27"/>
  <c r="AH166" i="27"/>
  <c r="AI166" i="27"/>
  <c r="AJ166" i="27"/>
  <c r="AK166" i="27"/>
  <c r="AL166" i="27"/>
  <c r="X167" i="27"/>
  <c r="Y167" i="27"/>
  <c r="Z167" i="27"/>
  <c r="AA167" i="27"/>
  <c r="AB167" i="27"/>
  <c r="AC167" i="27"/>
  <c r="AD167" i="27"/>
  <c r="AE167" i="27"/>
  <c r="AF167" i="27"/>
  <c r="AG167" i="27"/>
  <c r="AH167" i="27"/>
  <c r="AI167" i="27"/>
  <c r="AJ167" i="27"/>
  <c r="AK167" i="27"/>
  <c r="AL167" i="27"/>
  <c r="X168" i="27"/>
  <c r="Y168" i="27"/>
  <c r="Z168" i="27"/>
  <c r="AA168" i="27"/>
  <c r="AB168" i="27"/>
  <c r="AC168" i="27"/>
  <c r="AD168" i="27"/>
  <c r="AE168" i="27"/>
  <c r="AF168" i="27"/>
  <c r="AG168" i="27"/>
  <c r="AH168" i="27"/>
  <c r="AI168" i="27"/>
  <c r="AJ168" i="27"/>
  <c r="AK168" i="27"/>
  <c r="AL168" i="27"/>
  <c r="X169" i="27"/>
  <c r="Y169" i="27"/>
  <c r="Z169" i="27"/>
  <c r="AA169" i="27"/>
  <c r="AB169" i="27"/>
  <c r="AC169" i="27"/>
  <c r="AD169" i="27"/>
  <c r="AE169" i="27"/>
  <c r="AF169" i="27"/>
  <c r="AG169" i="27"/>
  <c r="AH169" i="27"/>
  <c r="AI169" i="27"/>
  <c r="AJ169" i="27"/>
  <c r="AK169" i="27"/>
  <c r="AL169" i="27"/>
  <c r="X170" i="27"/>
  <c r="Y170" i="27"/>
  <c r="Z170" i="27"/>
  <c r="AA170" i="27"/>
  <c r="AB170" i="27"/>
  <c r="AC170" i="27"/>
  <c r="AD170" i="27"/>
  <c r="AE170" i="27"/>
  <c r="AF170" i="27"/>
  <c r="AG170" i="27"/>
  <c r="AH170" i="27"/>
  <c r="AI170" i="27"/>
  <c r="AJ170" i="27"/>
  <c r="AK170" i="27"/>
  <c r="AL170" i="27"/>
  <c r="X171" i="27"/>
  <c r="Y171" i="27"/>
  <c r="Z171" i="27"/>
  <c r="AA171" i="27"/>
  <c r="AB171" i="27"/>
  <c r="AC171" i="27"/>
  <c r="AD171" i="27"/>
  <c r="AE171" i="27"/>
  <c r="AF171" i="27"/>
  <c r="AG171" i="27"/>
  <c r="AH171" i="27"/>
  <c r="AI171" i="27"/>
  <c r="AJ171" i="27"/>
  <c r="AK171" i="27"/>
  <c r="AL171" i="27"/>
  <c r="X172" i="27"/>
  <c r="Y172" i="27"/>
  <c r="Z172" i="27"/>
  <c r="AA172" i="27"/>
  <c r="AB172" i="27"/>
  <c r="AC172" i="27"/>
  <c r="AD172" i="27"/>
  <c r="AE172" i="27"/>
  <c r="AF172" i="27"/>
  <c r="AG172" i="27"/>
  <c r="AH172" i="27"/>
  <c r="AI172" i="27"/>
  <c r="AJ172" i="27"/>
  <c r="AK172" i="27"/>
  <c r="AL172" i="27"/>
  <c r="X173" i="27"/>
  <c r="Y173" i="27"/>
  <c r="Z173" i="27"/>
  <c r="AA173" i="27"/>
  <c r="AB173" i="27"/>
  <c r="AC173" i="27"/>
  <c r="AD173" i="27"/>
  <c r="AE173" i="27"/>
  <c r="AF173" i="27"/>
  <c r="AG173" i="27"/>
  <c r="AH173" i="27"/>
  <c r="AI173" i="27"/>
  <c r="AJ173" i="27"/>
  <c r="AK173" i="27"/>
  <c r="AL173" i="27"/>
  <c r="X174" i="27"/>
  <c r="Y174" i="27"/>
  <c r="Z174" i="27"/>
  <c r="AA174" i="27"/>
  <c r="AB174" i="27"/>
  <c r="AC174" i="27"/>
  <c r="AD174" i="27"/>
  <c r="AE174" i="27"/>
  <c r="AF174" i="27"/>
  <c r="AG174" i="27"/>
  <c r="AH174" i="27"/>
  <c r="AI174" i="27"/>
  <c r="AJ174" i="27"/>
  <c r="AK174" i="27"/>
  <c r="AL174" i="27"/>
  <c r="X175" i="27"/>
  <c r="Y175" i="27"/>
  <c r="Z175" i="27"/>
  <c r="AA175" i="27"/>
  <c r="AB175" i="27"/>
  <c r="AC175" i="27"/>
  <c r="AD175" i="27"/>
  <c r="AE175" i="27"/>
  <c r="AF175" i="27"/>
  <c r="AG175" i="27"/>
  <c r="AH175" i="27"/>
  <c r="AI175" i="27"/>
  <c r="AJ175" i="27"/>
  <c r="AK175" i="27"/>
  <c r="AL175" i="27"/>
  <c r="X176" i="27"/>
  <c r="Y176" i="27"/>
  <c r="Z176" i="27"/>
  <c r="AA176" i="27"/>
  <c r="AB176" i="27"/>
  <c r="AC176" i="27"/>
  <c r="AD176" i="27"/>
  <c r="AE176" i="27"/>
  <c r="AF176" i="27"/>
  <c r="AG176" i="27"/>
  <c r="AH176" i="27"/>
  <c r="AI176" i="27"/>
  <c r="AJ176" i="27"/>
  <c r="AK176" i="27"/>
  <c r="AL176" i="27"/>
  <c r="X177" i="27"/>
  <c r="Y177" i="27"/>
  <c r="Z177" i="27"/>
  <c r="AA177" i="27"/>
  <c r="AB177" i="27"/>
  <c r="AC177" i="27"/>
  <c r="AD177" i="27"/>
  <c r="AE177" i="27"/>
  <c r="AF177" i="27"/>
  <c r="AG177" i="27"/>
  <c r="AH177" i="27"/>
  <c r="AI177" i="27"/>
  <c r="AJ177" i="27"/>
  <c r="AK177" i="27"/>
  <c r="AL177" i="27"/>
  <c r="X178" i="27"/>
  <c r="Y178" i="27"/>
  <c r="Z178" i="27"/>
  <c r="AA178" i="27"/>
  <c r="AB178" i="27"/>
  <c r="AC178" i="27"/>
  <c r="AD178" i="27"/>
  <c r="AE178" i="27"/>
  <c r="AF178" i="27"/>
  <c r="AG178" i="27"/>
  <c r="AH178" i="27"/>
  <c r="AI178" i="27"/>
  <c r="AJ178" i="27"/>
  <c r="AK178" i="27"/>
  <c r="AL178" i="27"/>
  <c r="X179" i="27"/>
  <c r="Y179" i="27"/>
  <c r="Z179" i="27"/>
  <c r="AA179" i="27"/>
  <c r="AB179" i="27"/>
  <c r="AC179" i="27"/>
  <c r="AD179" i="27"/>
  <c r="AE179" i="27"/>
  <c r="AF179" i="27"/>
  <c r="AG179" i="27"/>
  <c r="AH179" i="27"/>
  <c r="AI179" i="27"/>
  <c r="AJ179" i="27"/>
  <c r="AK179" i="27"/>
  <c r="AL179" i="27"/>
  <c r="X180" i="27"/>
  <c r="Y180" i="27"/>
  <c r="Z180" i="27"/>
  <c r="AA180" i="27"/>
  <c r="AB180" i="27"/>
  <c r="AC180" i="27"/>
  <c r="AD180" i="27"/>
  <c r="AE180" i="27"/>
  <c r="AF180" i="27"/>
  <c r="AG180" i="27"/>
  <c r="AH180" i="27"/>
  <c r="AI180" i="27"/>
  <c r="AJ180" i="27"/>
  <c r="AK180" i="27"/>
  <c r="AL180" i="27"/>
  <c r="X181" i="27"/>
  <c r="Y181" i="27"/>
  <c r="Z181" i="27"/>
  <c r="AA181" i="27"/>
  <c r="AB181" i="27"/>
  <c r="AC181" i="27"/>
  <c r="AD181" i="27"/>
  <c r="AE181" i="27"/>
  <c r="AF181" i="27"/>
  <c r="AG181" i="27"/>
  <c r="AH181" i="27"/>
  <c r="AI181" i="27"/>
  <c r="AJ181" i="27"/>
  <c r="AK181" i="27"/>
  <c r="AL181" i="27"/>
  <c r="X182" i="27"/>
  <c r="Y182" i="27"/>
  <c r="Z182" i="27"/>
  <c r="AA182" i="27"/>
  <c r="AB182" i="27"/>
  <c r="AC182" i="27"/>
  <c r="AD182" i="27"/>
  <c r="AE182" i="27"/>
  <c r="AF182" i="27"/>
  <c r="AG182" i="27"/>
  <c r="AH182" i="27"/>
  <c r="AI182" i="27"/>
  <c r="AJ182" i="27"/>
  <c r="AK182" i="27"/>
  <c r="AL182" i="27"/>
  <c r="X183" i="27"/>
  <c r="Y183" i="27"/>
  <c r="Z183" i="27"/>
  <c r="AA183" i="27"/>
  <c r="AB183" i="27"/>
  <c r="AC183" i="27"/>
  <c r="AD183" i="27"/>
  <c r="AE183" i="27"/>
  <c r="AF183" i="27"/>
  <c r="AG183" i="27"/>
  <c r="AH183" i="27"/>
  <c r="AI183" i="27"/>
  <c r="AJ183" i="27"/>
  <c r="AK183" i="27"/>
  <c r="AL183" i="27"/>
  <c r="X184" i="27"/>
  <c r="Y184" i="27"/>
  <c r="Z184" i="27"/>
  <c r="AA184" i="27"/>
  <c r="AB184" i="27"/>
  <c r="AC184" i="27"/>
  <c r="AD184" i="27"/>
  <c r="AE184" i="27"/>
  <c r="AF184" i="27"/>
  <c r="AG184" i="27"/>
  <c r="AH184" i="27"/>
  <c r="AI184" i="27"/>
  <c r="AJ184" i="27"/>
  <c r="AK184" i="27"/>
  <c r="AL184" i="27"/>
  <c r="X185" i="27"/>
  <c r="Y185" i="27"/>
  <c r="Z185" i="27"/>
  <c r="AA185" i="27"/>
  <c r="AB185" i="27"/>
  <c r="AC185" i="27"/>
  <c r="AD185" i="27"/>
  <c r="AE185" i="27"/>
  <c r="AF185" i="27"/>
  <c r="AG185" i="27"/>
  <c r="AH185" i="27"/>
  <c r="AI185" i="27"/>
  <c r="AJ185" i="27"/>
  <c r="AK185" i="27"/>
  <c r="AL185" i="27"/>
  <c r="X186" i="27"/>
  <c r="Y186" i="27"/>
  <c r="Z186" i="27"/>
  <c r="AA186" i="27"/>
  <c r="AB186" i="27"/>
  <c r="AC186" i="27"/>
  <c r="AD186" i="27"/>
  <c r="AE186" i="27"/>
  <c r="AF186" i="27"/>
  <c r="AG186" i="27"/>
  <c r="AH186" i="27"/>
  <c r="AI186" i="27"/>
  <c r="AJ186" i="27"/>
  <c r="AK186" i="27"/>
  <c r="AL186" i="27"/>
  <c r="X187" i="27"/>
  <c r="Y187" i="27"/>
  <c r="Z187" i="27"/>
  <c r="AA187" i="27"/>
  <c r="AB187" i="27"/>
  <c r="AC187" i="27"/>
  <c r="AD187" i="27"/>
  <c r="AE187" i="27"/>
  <c r="AF187" i="27"/>
  <c r="AG187" i="27"/>
  <c r="AH187" i="27"/>
  <c r="AI187" i="27"/>
  <c r="AJ187" i="27"/>
  <c r="AK187" i="27"/>
  <c r="AL187" i="27"/>
  <c r="X188" i="27"/>
  <c r="Y188" i="27"/>
  <c r="Z188" i="27"/>
  <c r="AA188" i="27"/>
  <c r="AB188" i="27"/>
  <c r="AC188" i="27"/>
  <c r="AD188" i="27"/>
  <c r="AE188" i="27"/>
  <c r="AF188" i="27"/>
  <c r="AG188" i="27"/>
  <c r="AH188" i="27"/>
  <c r="AI188" i="27"/>
  <c r="AJ188" i="27"/>
  <c r="AK188" i="27"/>
  <c r="AL188" i="27"/>
  <c r="X189" i="27"/>
  <c r="Y189" i="27"/>
  <c r="Z189" i="27"/>
  <c r="AA189" i="27"/>
  <c r="AB189" i="27"/>
  <c r="AC189" i="27"/>
  <c r="AD189" i="27"/>
  <c r="AE189" i="27"/>
  <c r="AF189" i="27"/>
  <c r="AG189" i="27"/>
  <c r="AH189" i="27"/>
  <c r="AI189" i="27"/>
  <c r="AJ189" i="27"/>
  <c r="AK189" i="27"/>
  <c r="AL189" i="27"/>
  <c r="X190" i="27"/>
  <c r="Y190" i="27"/>
  <c r="Z190" i="27"/>
  <c r="AA190" i="27"/>
  <c r="AB190" i="27"/>
  <c r="AC190" i="27"/>
  <c r="AD190" i="27"/>
  <c r="AE190" i="27"/>
  <c r="AF190" i="27"/>
  <c r="AG190" i="27"/>
  <c r="AH190" i="27"/>
  <c r="AI190" i="27"/>
  <c r="AJ190" i="27"/>
  <c r="AK190" i="27"/>
  <c r="AL190" i="27"/>
  <c r="X191" i="27"/>
  <c r="Y191" i="27"/>
  <c r="Z191" i="27"/>
  <c r="AA191" i="27"/>
  <c r="AB191" i="27"/>
  <c r="AC191" i="27"/>
  <c r="AD191" i="27"/>
  <c r="AE191" i="27"/>
  <c r="AF191" i="27"/>
  <c r="AG191" i="27"/>
  <c r="AH191" i="27"/>
  <c r="AI191" i="27"/>
  <c r="AJ191" i="27"/>
  <c r="AK191" i="27"/>
  <c r="AL191" i="27"/>
  <c r="X192" i="27"/>
  <c r="Y192" i="27"/>
  <c r="Z192" i="27"/>
  <c r="AA192" i="27"/>
  <c r="AB192" i="27"/>
  <c r="AC192" i="27"/>
  <c r="AD192" i="27"/>
  <c r="AE192" i="27"/>
  <c r="AF192" i="27"/>
  <c r="AG192" i="27"/>
  <c r="AH192" i="27"/>
  <c r="AI192" i="27"/>
  <c r="AJ192" i="27"/>
  <c r="AK192" i="27"/>
  <c r="AL192" i="27"/>
  <c r="X193" i="27"/>
  <c r="Y193" i="27"/>
  <c r="Z193" i="27"/>
  <c r="AA193" i="27"/>
  <c r="AB193" i="27"/>
  <c r="AC193" i="27"/>
  <c r="AD193" i="27"/>
  <c r="AE193" i="27"/>
  <c r="AF193" i="27"/>
  <c r="AG193" i="27"/>
  <c r="AH193" i="27"/>
  <c r="AI193" i="27"/>
  <c r="AJ193" i="27"/>
  <c r="AK193" i="27"/>
  <c r="AL193" i="27"/>
  <c r="X194" i="27"/>
  <c r="Y194" i="27"/>
  <c r="Z194" i="27"/>
  <c r="AA194" i="27"/>
  <c r="AB194" i="27"/>
  <c r="AC194" i="27"/>
  <c r="AD194" i="27"/>
  <c r="AE194" i="27"/>
  <c r="AF194" i="27"/>
  <c r="AG194" i="27"/>
  <c r="AH194" i="27"/>
  <c r="AI194" i="27"/>
  <c r="AJ194" i="27"/>
  <c r="AK194" i="27"/>
  <c r="AL194" i="27"/>
  <c r="X195" i="27"/>
  <c r="Y195" i="27"/>
  <c r="Z195" i="27"/>
  <c r="AA195" i="27"/>
  <c r="AB195" i="27"/>
  <c r="AC195" i="27"/>
  <c r="AD195" i="27"/>
  <c r="AE195" i="27"/>
  <c r="AF195" i="27"/>
  <c r="AG195" i="27"/>
  <c r="AH195" i="27"/>
  <c r="AI195" i="27"/>
  <c r="AJ195" i="27"/>
  <c r="AK195" i="27"/>
  <c r="AL195" i="27"/>
  <c r="X196" i="27"/>
  <c r="Y196" i="27"/>
  <c r="Z196" i="27"/>
  <c r="AA196" i="27"/>
  <c r="AB196" i="27"/>
  <c r="AC196" i="27"/>
  <c r="AD196" i="27"/>
  <c r="AE196" i="27"/>
  <c r="AF196" i="27"/>
  <c r="AG196" i="27"/>
  <c r="AH196" i="27"/>
  <c r="AI196" i="27"/>
  <c r="AJ196" i="27"/>
  <c r="AK196" i="27"/>
  <c r="AL196" i="27"/>
  <c r="X197" i="27"/>
  <c r="Y197" i="27"/>
  <c r="Z197" i="27"/>
  <c r="AA197" i="27"/>
  <c r="AB197" i="27"/>
  <c r="AC197" i="27"/>
  <c r="AD197" i="27"/>
  <c r="AE197" i="27"/>
  <c r="AF197" i="27"/>
  <c r="AG197" i="27"/>
  <c r="AH197" i="27"/>
  <c r="AI197" i="27"/>
  <c r="AJ197" i="27"/>
  <c r="AK197" i="27"/>
  <c r="AL197" i="27"/>
  <c r="X198" i="27"/>
  <c r="Y198" i="27"/>
  <c r="Z198" i="27"/>
  <c r="AA198" i="27"/>
  <c r="AB198" i="27"/>
  <c r="AC198" i="27"/>
  <c r="AD198" i="27"/>
  <c r="AE198" i="27"/>
  <c r="AF198" i="27"/>
  <c r="AG198" i="27"/>
  <c r="AH198" i="27"/>
  <c r="AI198" i="27"/>
  <c r="AJ198" i="27"/>
  <c r="AK198" i="27"/>
  <c r="AL198" i="27"/>
  <c r="X199" i="27"/>
  <c r="Y199" i="27"/>
  <c r="Z199" i="27"/>
  <c r="AA199" i="27"/>
  <c r="AB199" i="27"/>
  <c r="AC199" i="27"/>
  <c r="AD199" i="27"/>
  <c r="AE199" i="27"/>
  <c r="AF199" i="27"/>
  <c r="AG199" i="27"/>
  <c r="AH199" i="27"/>
  <c r="AI199" i="27"/>
  <c r="AJ199" i="27"/>
  <c r="AK199" i="27"/>
  <c r="AL199" i="27"/>
  <c r="X200" i="27"/>
  <c r="Y200" i="27"/>
  <c r="Z200" i="27"/>
  <c r="AA200" i="27"/>
  <c r="AB200" i="27"/>
  <c r="AC200" i="27"/>
  <c r="AD200" i="27"/>
  <c r="AE200" i="27"/>
  <c r="AF200" i="27"/>
  <c r="AG200" i="27"/>
  <c r="AH200" i="27"/>
  <c r="AI200" i="27"/>
  <c r="AJ200" i="27"/>
  <c r="AK200" i="27"/>
  <c r="AL200" i="27"/>
  <c r="X201" i="27"/>
  <c r="Y201" i="27"/>
  <c r="Z201" i="27"/>
  <c r="AA201" i="27"/>
  <c r="AB201" i="27"/>
  <c r="AC201" i="27"/>
  <c r="AD201" i="27"/>
  <c r="AE201" i="27"/>
  <c r="AF201" i="27"/>
  <c r="AG201" i="27"/>
  <c r="AH201" i="27"/>
  <c r="AI201" i="27"/>
  <c r="AJ201" i="27"/>
  <c r="AK201" i="27"/>
  <c r="AL201" i="27"/>
  <c r="X202" i="27"/>
  <c r="Y202" i="27"/>
  <c r="Z202" i="27"/>
  <c r="AA202" i="27"/>
  <c r="AB202" i="27"/>
  <c r="AC202" i="27"/>
  <c r="AD202" i="27"/>
  <c r="AE202" i="27"/>
  <c r="AF202" i="27"/>
  <c r="AG202" i="27"/>
  <c r="AH202" i="27"/>
  <c r="AI202" i="27"/>
  <c r="AJ202" i="27"/>
  <c r="AK202" i="27"/>
  <c r="AL202" i="27"/>
  <c r="X203" i="27"/>
  <c r="Y203" i="27"/>
  <c r="Z203" i="27"/>
  <c r="AA203" i="27"/>
  <c r="AB203" i="27"/>
  <c r="AC203" i="27"/>
  <c r="AD203" i="27"/>
  <c r="AE203" i="27"/>
  <c r="AF203" i="27"/>
  <c r="AG203" i="27"/>
  <c r="AH203" i="27"/>
  <c r="AI203" i="27"/>
  <c r="AJ203" i="27"/>
  <c r="AK203" i="27"/>
  <c r="AL203" i="27"/>
  <c r="X204" i="27"/>
  <c r="Y204" i="27"/>
  <c r="Z204" i="27"/>
  <c r="AA204" i="27"/>
  <c r="AB204" i="27"/>
  <c r="AC204" i="27"/>
  <c r="AD204" i="27"/>
  <c r="AE204" i="27"/>
  <c r="AF204" i="27"/>
  <c r="AG204" i="27"/>
  <c r="AH204" i="27"/>
  <c r="AI204" i="27"/>
  <c r="AJ204" i="27"/>
  <c r="AK204" i="27"/>
  <c r="AL204" i="27"/>
  <c r="X205" i="27"/>
  <c r="Y205" i="27"/>
  <c r="Z205" i="27"/>
  <c r="AA205" i="27"/>
  <c r="AB205" i="27"/>
  <c r="AC205" i="27"/>
  <c r="AD205" i="27"/>
  <c r="AE205" i="27"/>
  <c r="AF205" i="27"/>
  <c r="AG205" i="27"/>
  <c r="AH205" i="27"/>
  <c r="AI205" i="27"/>
  <c r="AJ205" i="27"/>
  <c r="AK205" i="27"/>
  <c r="AL205" i="27"/>
  <c r="X206" i="27"/>
  <c r="Y206" i="27"/>
  <c r="Z206" i="27"/>
  <c r="AA206" i="27"/>
  <c r="AB206" i="27"/>
  <c r="AC206" i="27"/>
  <c r="AD206" i="27"/>
  <c r="AE206" i="27"/>
  <c r="AF206" i="27"/>
  <c r="AG206" i="27"/>
  <c r="AH206" i="27"/>
  <c r="AI206" i="27"/>
  <c r="AJ206" i="27"/>
  <c r="AK206" i="27"/>
  <c r="AL206" i="27"/>
  <c r="X207" i="27"/>
  <c r="Y207" i="27"/>
  <c r="Z207" i="27"/>
  <c r="AA207" i="27"/>
  <c r="AB207" i="27"/>
  <c r="AC207" i="27"/>
  <c r="AD207" i="27"/>
  <c r="AE207" i="27"/>
  <c r="AF207" i="27"/>
  <c r="AG207" i="27"/>
  <c r="AH207" i="27"/>
  <c r="AI207" i="27"/>
  <c r="AJ207" i="27"/>
  <c r="AK207" i="27"/>
  <c r="AL207" i="27"/>
  <c r="X208" i="27"/>
  <c r="Y208" i="27"/>
  <c r="Z208" i="27"/>
  <c r="AA208" i="27"/>
  <c r="AB208" i="27"/>
  <c r="AC208" i="27"/>
  <c r="AD208" i="27"/>
  <c r="AE208" i="27"/>
  <c r="AF208" i="27"/>
  <c r="AG208" i="27"/>
  <c r="AH208" i="27"/>
  <c r="AI208" i="27"/>
  <c r="AJ208" i="27"/>
  <c r="AK208" i="27"/>
  <c r="AL208" i="27"/>
  <c r="X209" i="27"/>
  <c r="Y209" i="27"/>
  <c r="Z209" i="27"/>
  <c r="AA209" i="27"/>
  <c r="AB209" i="27"/>
  <c r="AC209" i="27"/>
  <c r="AD209" i="27"/>
  <c r="AE209" i="27"/>
  <c r="AF209" i="27"/>
  <c r="AG209" i="27"/>
  <c r="AH209" i="27"/>
  <c r="AI209" i="27"/>
  <c r="AJ209" i="27"/>
  <c r="AK209" i="27"/>
  <c r="AL209" i="27"/>
  <c r="X210" i="27"/>
  <c r="Y210" i="27"/>
  <c r="Z210" i="27"/>
  <c r="AA210" i="27"/>
  <c r="AB210" i="27"/>
  <c r="AC210" i="27"/>
  <c r="AD210" i="27"/>
  <c r="AE210" i="27"/>
  <c r="AF210" i="27"/>
  <c r="AG210" i="27"/>
  <c r="AH210" i="27"/>
  <c r="AI210" i="27"/>
  <c r="AJ210" i="27"/>
  <c r="AK210" i="27"/>
  <c r="AL210" i="27"/>
  <c r="X211" i="27"/>
  <c r="Y211" i="27"/>
  <c r="Z211" i="27"/>
  <c r="AA211" i="27"/>
  <c r="AB211" i="27"/>
  <c r="AC211" i="27"/>
  <c r="AD211" i="27"/>
  <c r="AE211" i="27"/>
  <c r="AF211" i="27"/>
  <c r="AG211" i="27"/>
  <c r="AH211" i="27"/>
  <c r="AI211" i="27"/>
  <c r="AJ211" i="27"/>
  <c r="AK211" i="27"/>
  <c r="AL211" i="27"/>
  <c r="X212" i="27"/>
  <c r="Y212" i="27"/>
  <c r="Z212" i="27"/>
  <c r="AA212" i="27"/>
  <c r="AB212" i="27"/>
  <c r="AC212" i="27"/>
  <c r="AD212" i="27"/>
  <c r="AE212" i="27"/>
  <c r="AF212" i="27"/>
  <c r="AG212" i="27"/>
  <c r="AH212" i="27"/>
  <c r="AI212" i="27"/>
  <c r="AJ212" i="27"/>
  <c r="AK212" i="27"/>
  <c r="AL212" i="27"/>
  <c r="X213" i="27"/>
  <c r="Y213" i="27"/>
  <c r="Z213" i="27"/>
  <c r="AA213" i="27"/>
  <c r="AB213" i="27"/>
  <c r="AC213" i="27"/>
  <c r="AD213" i="27"/>
  <c r="AE213" i="27"/>
  <c r="AF213" i="27"/>
  <c r="AG213" i="27"/>
  <c r="AH213" i="27"/>
  <c r="AI213" i="27"/>
  <c r="AJ213" i="27"/>
  <c r="AK213" i="27"/>
  <c r="AL213" i="27"/>
  <c r="X214" i="27"/>
  <c r="Y214" i="27"/>
  <c r="Z214" i="27"/>
  <c r="AA214" i="27"/>
  <c r="AB214" i="27"/>
  <c r="AC214" i="27"/>
  <c r="AD214" i="27"/>
  <c r="AE214" i="27"/>
  <c r="AF214" i="27"/>
  <c r="AG214" i="27"/>
  <c r="AH214" i="27"/>
  <c r="AI214" i="27"/>
  <c r="AJ214" i="27"/>
  <c r="AK214" i="27"/>
  <c r="AL214" i="27"/>
  <c r="X215" i="27"/>
  <c r="Y215" i="27"/>
  <c r="Z215" i="27"/>
  <c r="AA215" i="27"/>
  <c r="AB215" i="27"/>
  <c r="AC215" i="27"/>
  <c r="AD215" i="27"/>
  <c r="AE215" i="27"/>
  <c r="AF215" i="27"/>
  <c r="AG215" i="27"/>
  <c r="AH215" i="27"/>
  <c r="AI215" i="27"/>
  <c r="AJ215" i="27"/>
  <c r="AK215" i="27"/>
  <c r="AL215" i="27"/>
  <c r="X216" i="27"/>
  <c r="Y216" i="27"/>
  <c r="Z216" i="27"/>
  <c r="AA216" i="27"/>
  <c r="AB216" i="27"/>
  <c r="AC216" i="27"/>
  <c r="AD216" i="27"/>
  <c r="AE216" i="27"/>
  <c r="AF216" i="27"/>
  <c r="AG216" i="27"/>
  <c r="AH216" i="27"/>
  <c r="AI216" i="27"/>
  <c r="AJ216" i="27"/>
  <c r="AK216" i="27"/>
  <c r="AL216" i="27"/>
  <c r="X217" i="27"/>
  <c r="Y217" i="27"/>
  <c r="Z217" i="27"/>
  <c r="AA217" i="27"/>
  <c r="AB217" i="27"/>
  <c r="AC217" i="27"/>
  <c r="AD217" i="27"/>
  <c r="AE217" i="27"/>
  <c r="AF217" i="27"/>
  <c r="AG217" i="27"/>
  <c r="AH217" i="27"/>
  <c r="AI217" i="27"/>
  <c r="AJ217" i="27"/>
  <c r="AK217" i="27"/>
  <c r="AL217" i="27"/>
  <c r="X218" i="27"/>
  <c r="Y218" i="27"/>
  <c r="Z218" i="27"/>
  <c r="AA218" i="27"/>
  <c r="AB218" i="27"/>
  <c r="AC218" i="27"/>
  <c r="AD218" i="27"/>
  <c r="AE218" i="27"/>
  <c r="AF218" i="27"/>
  <c r="AG218" i="27"/>
  <c r="AH218" i="27"/>
  <c r="AI218" i="27"/>
  <c r="AJ218" i="27"/>
  <c r="AK218" i="27"/>
  <c r="AL218" i="27"/>
  <c r="X219" i="27"/>
  <c r="Y219" i="27"/>
  <c r="Z219" i="27"/>
  <c r="AA219" i="27"/>
  <c r="AB219" i="27"/>
  <c r="AC219" i="27"/>
  <c r="AD219" i="27"/>
  <c r="AE219" i="27"/>
  <c r="AF219" i="27"/>
  <c r="AG219" i="27"/>
  <c r="AH219" i="27"/>
  <c r="AI219" i="27"/>
  <c r="AJ219" i="27"/>
  <c r="AK219" i="27"/>
  <c r="AL219" i="27"/>
  <c r="X220" i="27"/>
  <c r="Y220" i="27"/>
  <c r="Z220" i="27"/>
  <c r="AA220" i="27"/>
  <c r="AB220" i="27"/>
  <c r="AC220" i="27"/>
  <c r="AD220" i="27"/>
  <c r="AE220" i="27"/>
  <c r="AF220" i="27"/>
  <c r="AG220" i="27"/>
  <c r="AH220" i="27"/>
  <c r="AI220" i="27"/>
  <c r="AJ220" i="27"/>
  <c r="AK220" i="27"/>
  <c r="AL220" i="27"/>
  <c r="X221" i="27"/>
  <c r="Y221" i="27"/>
  <c r="Z221" i="27"/>
  <c r="AA221" i="27"/>
  <c r="AB221" i="27"/>
  <c r="AC221" i="27"/>
  <c r="AD221" i="27"/>
  <c r="AE221" i="27"/>
  <c r="AF221" i="27"/>
  <c r="AG221" i="27"/>
  <c r="AH221" i="27"/>
  <c r="AI221" i="27"/>
  <c r="AJ221" i="27"/>
  <c r="AK221" i="27"/>
  <c r="AL221" i="27"/>
  <c r="X222" i="27"/>
  <c r="Y222" i="27"/>
  <c r="Z222" i="27"/>
  <c r="AA222" i="27"/>
  <c r="AB222" i="27"/>
  <c r="AC222" i="27"/>
  <c r="AD222" i="27"/>
  <c r="AE222" i="27"/>
  <c r="AF222" i="27"/>
  <c r="AG222" i="27"/>
  <c r="AH222" i="27"/>
  <c r="AI222" i="27"/>
  <c r="AJ222" i="27"/>
  <c r="AK222" i="27"/>
  <c r="AL222" i="27"/>
  <c r="X223" i="27"/>
  <c r="Y223" i="27"/>
  <c r="Z223" i="27"/>
  <c r="AA223" i="27"/>
  <c r="AB223" i="27"/>
  <c r="AC223" i="27"/>
  <c r="AD223" i="27"/>
  <c r="AE223" i="27"/>
  <c r="AF223" i="27"/>
  <c r="AG223" i="27"/>
  <c r="AH223" i="27"/>
  <c r="AI223" i="27"/>
  <c r="AJ223" i="27"/>
  <c r="AK223" i="27"/>
  <c r="AL223" i="27"/>
  <c r="X224" i="27"/>
  <c r="Y224" i="27"/>
  <c r="Z224" i="27"/>
  <c r="AA224" i="27"/>
  <c r="AB224" i="27"/>
  <c r="AC224" i="27"/>
  <c r="AD224" i="27"/>
  <c r="AE224" i="27"/>
  <c r="AF224" i="27"/>
  <c r="AG224" i="27"/>
  <c r="AH224" i="27"/>
  <c r="AI224" i="27"/>
  <c r="AJ224" i="27"/>
  <c r="AK224" i="27"/>
  <c r="AL224" i="27"/>
  <c r="X225" i="27"/>
  <c r="Y225" i="27"/>
  <c r="Z225" i="27"/>
  <c r="AA225" i="27"/>
  <c r="AB225" i="27"/>
  <c r="AC225" i="27"/>
  <c r="AD225" i="27"/>
  <c r="AE225" i="27"/>
  <c r="AF225" i="27"/>
  <c r="AG225" i="27"/>
  <c r="AH225" i="27"/>
  <c r="AI225" i="27"/>
  <c r="AJ225" i="27"/>
  <c r="AK225" i="27"/>
  <c r="AL225" i="27"/>
  <c r="X226" i="27"/>
  <c r="Y226" i="27"/>
  <c r="Z226" i="27"/>
  <c r="AA226" i="27"/>
  <c r="AB226" i="27"/>
  <c r="AC226" i="27"/>
  <c r="AD226" i="27"/>
  <c r="AE226" i="27"/>
  <c r="AF226" i="27"/>
  <c r="AG226" i="27"/>
  <c r="AH226" i="27"/>
  <c r="AI226" i="27"/>
  <c r="AJ226" i="27"/>
  <c r="AK226" i="27"/>
  <c r="AL226" i="27"/>
  <c r="X227" i="27"/>
  <c r="Y227" i="27"/>
  <c r="Z227" i="27"/>
  <c r="AA227" i="27"/>
  <c r="AB227" i="27"/>
  <c r="AC227" i="27"/>
  <c r="AD227" i="27"/>
  <c r="AE227" i="27"/>
  <c r="AF227" i="27"/>
  <c r="AG227" i="27"/>
  <c r="AH227" i="27"/>
  <c r="AI227" i="27"/>
  <c r="AJ227" i="27"/>
  <c r="AK227" i="27"/>
  <c r="AL227" i="27"/>
  <c r="X228" i="27"/>
  <c r="Y228" i="27"/>
  <c r="Z228" i="27"/>
  <c r="AA228" i="27"/>
  <c r="AB228" i="27"/>
  <c r="AC228" i="27"/>
  <c r="AD228" i="27"/>
  <c r="AE228" i="27"/>
  <c r="AF228" i="27"/>
  <c r="AG228" i="27"/>
  <c r="AH228" i="27"/>
  <c r="AI228" i="27"/>
  <c r="AJ228" i="27"/>
  <c r="AK228" i="27"/>
  <c r="AL228" i="27"/>
  <c r="X229" i="27"/>
  <c r="Y229" i="27"/>
  <c r="Z229" i="27"/>
  <c r="AA229" i="27"/>
  <c r="AB229" i="27"/>
  <c r="AC229" i="27"/>
  <c r="AD229" i="27"/>
  <c r="AE229" i="27"/>
  <c r="AF229" i="27"/>
  <c r="AG229" i="27"/>
  <c r="AH229" i="27"/>
  <c r="AI229" i="27"/>
  <c r="AJ229" i="27"/>
  <c r="AK229" i="27"/>
  <c r="AL229" i="27"/>
  <c r="X230" i="27"/>
  <c r="Y230" i="27"/>
  <c r="Z230" i="27"/>
  <c r="AA230" i="27"/>
  <c r="AB230" i="27"/>
  <c r="AC230" i="27"/>
  <c r="AD230" i="27"/>
  <c r="AE230" i="27"/>
  <c r="AF230" i="27"/>
  <c r="AG230" i="27"/>
  <c r="AH230" i="27"/>
  <c r="AI230" i="27"/>
  <c r="AJ230" i="27"/>
  <c r="AK230" i="27"/>
  <c r="AL230" i="27"/>
  <c r="X231" i="27"/>
  <c r="Y231" i="27"/>
  <c r="Z231" i="27"/>
  <c r="AA231" i="27"/>
  <c r="AB231" i="27"/>
  <c r="AC231" i="27"/>
  <c r="AD231" i="27"/>
  <c r="AE231" i="27"/>
  <c r="AF231" i="27"/>
  <c r="AG231" i="27"/>
  <c r="AH231" i="27"/>
  <c r="AI231" i="27"/>
  <c r="AJ231" i="27"/>
  <c r="AK231" i="27"/>
  <c r="AL231" i="27"/>
  <c r="X232" i="27"/>
  <c r="Y232" i="27"/>
  <c r="Z232" i="27"/>
  <c r="AA232" i="27"/>
  <c r="AB232" i="27"/>
  <c r="AC232" i="27"/>
  <c r="AD232" i="27"/>
  <c r="AE232" i="27"/>
  <c r="AF232" i="27"/>
  <c r="AG232" i="27"/>
  <c r="AH232" i="27"/>
  <c r="AI232" i="27"/>
  <c r="AJ232" i="27"/>
  <c r="AK232" i="27"/>
  <c r="AL232" i="27"/>
  <c r="X233" i="27"/>
  <c r="Y233" i="27"/>
  <c r="Z233" i="27"/>
  <c r="AA233" i="27"/>
  <c r="AB233" i="27"/>
  <c r="AC233" i="27"/>
  <c r="AD233" i="27"/>
  <c r="AE233" i="27"/>
  <c r="AF233" i="27"/>
  <c r="AG233" i="27"/>
  <c r="AH233" i="27"/>
  <c r="AI233" i="27"/>
  <c r="AJ233" i="27"/>
  <c r="AK233" i="27"/>
  <c r="AL233" i="27"/>
  <c r="X234" i="27"/>
  <c r="Y234" i="27"/>
  <c r="Z234" i="27"/>
  <c r="AA234" i="27"/>
  <c r="AB234" i="27"/>
  <c r="AC234" i="27"/>
  <c r="AD234" i="27"/>
  <c r="AE234" i="27"/>
  <c r="AF234" i="27"/>
  <c r="AG234" i="27"/>
  <c r="AH234" i="27"/>
  <c r="AI234" i="27"/>
  <c r="AJ234" i="27"/>
  <c r="AK234" i="27"/>
  <c r="AL234" i="27"/>
  <c r="X235" i="27"/>
  <c r="Y235" i="27"/>
  <c r="Z235" i="27"/>
  <c r="AA235" i="27"/>
  <c r="AB235" i="27"/>
  <c r="AC235" i="27"/>
  <c r="AD235" i="27"/>
  <c r="AE235" i="27"/>
  <c r="AF235" i="27"/>
  <c r="AG235" i="27"/>
  <c r="AH235" i="27"/>
  <c r="AI235" i="27"/>
  <c r="AJ235" i="27"/>
  <c r="AK235" i="27"/>
  <c r="AL235" i="27"/>
  <c r="X236" i="27"/>
  <c r="Y236" i="27"/>
  <c r="Z236" i="27"/>
  <c r="AA236" i="27"/>
  <c r="AB236" i="27"/>
  <c r="AC236" i="27"/>
  <c r="AD236" i="27"/>
  <c r="AE236" i="27"/>
  <c r="AF236" i="27"/>
  <c r="AG236" i="27"/>
  <c r="AH236" i="27"/>
  <c r="AI236" i="27"/>
  <c r="AJ236" i="27"/>
  <c r="AK236" i="27"/>
  <c r="AL236" i="27"/>
  <c r="X237" i="27"/>
  <c r="Y237" i="27"/>
  <c r="Z237" i="27"/>
  <c r="AA237" i="27"/>
  <c r="AB237" i="27"/>
  <c r="AC237" i="27"/>
  <c r="AD237" i="27"/>
  <c r="AE237" i="27"/>
  <c r="AF237" i="27"/>
  <c r="AG237" i="27"/>
  <c r="AH237" i="27"/>
  <c r="AI237" i="27"/>
  <c r="AJ237" i="27"/>
  <c r="AK237" i="27"/>
  <c r="AL237" i="27"/>
  <c r="X238" i="27"/>
  <c r="Y238" i="27"/>
  <c r="Z238" i="27"/>
  <c r="AA238" i="27"/>
  <c r="AB238" i="27"/>
  <c r="AC238" i="27"/>
  <c r="AD238" i="27"/>
  <c r="AE238" i="27"/>
  <c r="AF238" i="27"/>
  <c r="AG238" i="27"/>
  <c r="AH238" i="27"/>
  <c r="AI238" i="27"/>
  <c r="AJ238" i="27"/>
  <c r="AK238" i="27"/>
  <c r="AL238" i="27"/>
  <c r="X239" i="27"/>
  <c r="Y239" i="27"/>
  <c r="Z239" i="27"/>
  <c r="AA239" i="27"/>
  <c r="AB239" i="27"/>
  <c r="AC239" i="27"/>
  <c r="AD239" i="27"/>
  <c r="AE239" i="27"/>
  <c r="AF239" i="27"/>
  <c r="AG239" i="27"/>
  <c r="AH239" i="27"/>
  <c r="AI239" i="27"/>
  <c r="AJ239" i="27"/>
  <c r="AK239" i="27"/>
  <c r="AL239" i="27"/>
  <c r="X240" i="27"/>
  <c r="Y240" i="27"/>
  <c r="Z240" i="27"/>
  <c r="AA240" i="27"/>
  <c r="AB240" i="27"/>
  <c r="AC240" i="27"/>
  <c r="AD240" i="27"/>
  <c r="AE240" i="27"/>
  <c r="AF240" i="27"/>
  <c r="AG240" i="27"/>
  <c r="AH240" i="27"/>
  <c r="AI240" i="27"/>
  <c r="AJ240" i="27"/>
  <c r="AK240" i="27"/>
  <c r="AL240" i="27"/>
  <c r="X241" i="27"/>
  <c r="Y241" i="27"/>
  <c r="Z241" i="27"/>
  <c r="AA241" i="27"/>
  <c r="AB241" i="27"/>
  <c r="AC241" i="27"/>
  <c r="AD241" i="27"/>
  <c r="AE241" i="27"/>
  <c r="AF241" i="27"/>
  <c r="AG241" i="27"/>
  <c r="AH241" i="27"/>
  <c r="AI241" i="27"/>
  <c r="AJ241" i="27"/>
  <c r="AK241" i="27"/>
  <c r="AL241" i="27"/>
  <c r="X242" i="27"/>
  <c r="Y242" i="27"/>
  <c r="Z242" i="27"/>
  <c r="AA242" i="27"/>
  <c r="AB242" i="27"/>
  <c r="AC242" i="27"/>
  <c r="AD242" i="27"/>
  <c r="AE242" i="27"/>
  <c r="AF242" i="27"/>
  <c r="AG242" i="27"/>
  <c r="AH242" i="27"/>
  <c r="AI242" i="27"/>
  <c r="AJ242" i="27"/>
  <c r="AK242" i="27"/>
  <c r="AL242" i="27"/>
  <c r="X243" i="27"/>
  <c r="Y243" i="27"/>
  <c r="Z243" i="27"/>
  <c r="AA243" i="27"/>
  <c r="AB243" i="27"/>
  <c r="AC243" i="27"/>
  <c r="AD243" i="27"/>
  <c r="AE243" i="27"/>
  <c r="AF243" i="27"/>
  <c r="AG243" i="27"/>
  <c r="AH243" i="27"/>
  <c r="AI243" i="27"/>
  <c r="AJ243" i="27"/>
  <c r="AK243" i="27"/>
  <c r="AL243" i="27"/>
  <c r="X244" i="27"/>
  <c r="Y244" i="27"/>
  <c r="Z244" i="27"/>
  <c r="AA244" i="27"/>
  <c r="AB244" i="27"/>
  <c r="AC244" i="27"/>
  <c r="AD244" i="27"/>
  <c r="AE244" i="27"/>
  <c r="AF244" i="27"/>
  <c r="AG244" i="27"/>
  <c r="AH244" i="27"/>
  <c r="AI244" i="27"/>
  <c r="AJ244" i="27"/>
  <c r="AK244" i="27"/>
  <c r="AL244" i="27"/>
  <c r="X245" i="27"/>
  <c r="Y245" i="27"/>
  <c r="Z245" i="27"/>
  <c r="AA245" i="27"/>
  <c r="AB245" i="27"/>
  <c r="AC245" i="27"/>
  <c r="AD245" i="27"/>
  <c r="AE245" i="27"/>
  <c r="AF245" i="27"/>
  <c r="AG245" i="27"/>
  <c r="AH245" i="27"/>
  <c r="AI245" i="27"/>
  <c r="AJ245" i="27"/>
  <c r="AK245" i="27"/>
  <c r="AL245" i="27"/>
  <c r="X246" i="27"/>
  <c r="Y246" i="27"/>
  <c r="Z246" i="27"/>
  <c r="AA246" i="27"/>
  <c r="AB246" i="27"/>
  <c r="AC246" i="27"/>
  <c r="AD246" i="27"/>
  <c r="AE246" i="27"/>
  <c r="AF246" i="27"/>
  <c r="AG246" i="27"/>
  <c r="AH246" i="27"/>
  <c r="AI246" i="27"/>
  <c r="AJ246" i="27"/>
  <c r="AK246" i="27"/>
  <c r="AL246" i="27"/>
  <c r="X247" i="27"/>
  <c r="Y247" i="27"/>
  <c r="Z247" i="27"/>
  <c r="AA247" i="27"/>
  <c r="AB247" i="27"/>
  <c r="AC247" i="27"/>
  <c r="AD247" i="27"/>
  <c r="AE247" i="27"/>
  <c r="AF247" i="27"/>
  <c r="AG247" i="27"/>
  <c r="AH247" i="27"/>
  <c r="AI247" i="27"/>
  <c r="AJ247" i="27"/>
  <c r="AK247" i="27"/>
  <c r="AL247" i="27"/>
  <c r="X248" i="27"/>
  <c r="Y248" i="27"/>
  <c r="Z248" i="27"/>
  <c r="AA248" i="27"/>
  <c r="AB248" i="27"/>
  <c r="AC248" i="27"/>
  <c r="AD248" i="27"/>
  <c r="AE248" i="27"/>
  <c r="AF248" i="27"/>
  <c r="AG248" i="27"/>
  <c r="AH248" i="27"/>
  <c r="AI248" i="27"/>
  <c r="AJ248" i="27"/>
  <c r="AK248" i="27"/>
  <c r="AL248" i="27"/>
  <c r="X249" i="27"/>
  <c r="Y249" i="27"/>
  <c r="Z249" i="27"/>
  <c r="AA249" i="27"/>
  <c r="AB249" i="27"/>
  <c r="AC249" i="27"/>
  <c r="AD249" i="27"/>
  <c r="AE249" i="27"/>
  <c r="AF249" i="27"/>
  <c r="AG249" i="27"/>
  <c r="AH249" i="27"/>
  <c r="AI249" i="27"/>
  <c r="AJ249" i="27"/>
  <c r="AK249" i="27"/>
  <c r="AL249" i="27"/>
  <c r="X250" i="27"/>
  <c r="Y250" i="27"/>
  <c r="Z250" i="27"/>
  <c r="AA250" i="27"/>
  <c r="AB250" i="27"/>
  <c r="AC250" i="27"/>
  <c r="AD250" i="27"/>
  <c r="AE250" i="27"/>
  <c r="AF250" i="27"/>
  <c r="AG250" i="27"/>
  <c r="AH250" i="27"/>
  <c r="AI250" i="27"/>
  <c r="AJ250" i="27"/>
  <c r="AK250" i="27"/>
  <c r="AL250" i="27"/>
  <c r="X251" i="27"/>
  <c r="Y251" i="27"/>
  <c r="Z251" i="27"/>
  <c r="AA251" i="27"/>
  <c r="AB251" i="27"/>
  <c r="AC251" i="27"/>
  <c r="AD251" i="27"/>
  <c r="AE251" i="27"/>
  <c r="AF251" i="27"/>
  <c r="AG251" i="27"/>
  <c r="AH251" i="27"/>
  <c r="AI251" i="27"/>
  <c r="AJ251" i="27"/>
  <c r="AK251" i="27"/>
  <c r="AL251" i="27"/>
  <c r="X252" i="27"/>
  <c r="Y252" i="27"/>
  <c r="Z252" i="27"/>
  <c r="AA252" i="27"/>
  <c r="AB252" i="27"/>
  <c r="AC252" i="27"/>
  <c r="AD252" i="27"/>
  <c r="AE252" i="27"/>
  <c r="AF252" i="27"/>
  <c r="AG252" i="27"/>
  <c r="AH252" i="27"/>
  <c r="AI252" i="27"/>
  <c r="AJ252" i="27"/>
  <c r="AK252" i="27"/>
  <c r="AL252" i="27"/>
  <c r="X253" i="27"/>
  <c r="Y253" i="27"/>
  <c r="Z253" i="27"/>
  <c r="AA253" i="27"/>
  <c r="AB253" i="27"/>
  <c r="AC253" i="27"/>
  <c r="AD253" i="27"/>
  <c r="AE253" i="27"/>
  <c r="AF253" i="27"/>
  <c r="AG253" i="27"/>
  <c r="AH253" i="27"/>
  <c r="AI253" i="27"/>
  <c r="AJ253" i="27"/>
  <c r="AK253" i="27"/>
  <c r="AL253" i="27"/>
  <c r="X254" i="27"/>
  <c r="Y254" i="27"/>
  <c r="Z254" i="27"/>
  <c r="AA254" i="27"/>
  <c r="AB254" i="27"/>
  <c r="AC254" i="27"/>
  <c r="AD254" i="27"/>
  <c r="AE254" i="27"/>
  <c r="AF254" i="27"/>
  <c r="AG254" i="27"/>
  <c r="AH254" i="27"/>
  <c r="AI254" i="27"/>
  <c r="AJ254" i="27"/>
  <c r="AK254" i="27"/>
  <c r="AL254" i="27"/>
  <c r="X255" i="27"/>
  <c r="Y255" i="27"/>
  <c r="Z255" i="27"/>
  <c r="AA255" i="27"/>
  <c r="AB255" i="27"/>
  <c r="AC255" i="27"/>
  <c r="AD255" i="27"/>
  <c r="AE255" i="27"/>
  <c r="AF255" i="27"/>
  <c r="AG255" i="27"/>
  <c r="AH255" i="27"/>
  <c r="AI255" i="27"/>
  <c r="AJ255" i="27"/>
  <c r="AK255" i="27"/>
  <c r="AL255" i="27"/>
  <c r="X256" i="27"/>
  <c r="Y256" i="27"/>
  <c r="Z256" i="27"/>
  <c r="AA256" i="27"/>
  <c r="AB256" i="27"/>
  <c r="AC256" i="27"/>
  <c r="AD256" i="27"/>
  <c r="AE256" i="27"/>
  <c r="AF256" i="27"/>
  <c r="AG256" i="27"/>
  <c r="AH256" i="27"/>
  <c r="AI256" i="27"/>
  <c r="AJ256" i="27"/>
  <c r="AK256" i="27"/>
  <c r="AL256" i="27"/>
  <c r="X257" i="27"/>
  <c r="Y257" i="27"/>
  <c r="Z257" i="27"/>
  <c r="AA257" i="27"/>
  <c r="AB257" i="27"/>
  <c r="AC257" i="27"/>
  <c r="AD257" i="27"/>
  <c r="AE257" i="27"/>
  <c r="AF257" i="27"/>
  <c r="AG257" i="27"/>
  <c r="AH257" i="27"/>
  <c r="AI257" i="27"/>
  <c r="AJ257" i="27"/>
  <c r="AK257" i="27"/>
  <c r="AL257" i="27"/>
  <c r="X258" i="27"/>
  <c r="Y258" i="27"/>
  <c r="Z258" i="27"/>
  <c r="AA258" i="27"/>
  <c r="AB258" i="27"/>
  <c r="AC258" i="27"/>
  <c r="AD258" i="27"/>
  <c r="AE258" i="27"/>
  <c r="AF258" i="27"/>
  <c r="AG258" i="27"/>
  <c r="AH258" i="27"/>
  <c r="AI258" i="27"/>
  <c r="AJ258" i="27"/>
  <c r="AK258" i="27"/>
  <c r="AL258" i="27"/>
  <c r="X259" i="27"/>
  <c r="Y259" i="27"/>
  <c r="Z259" i="27"/>
  <c r="AA259" i="27"/>
  <c r="AB259" i="27"/>
  <c r="AC259" i="27"/>
  <c r="AD259" i="27"/>
  <c r="AE259" i="27"/>
  <c r="AF259" i="27"/>
  <c r="AG259" i="27"/>
  <c r="AH259" i="27"/>
  <c r="AI259" i="27"/>
  <c r="AJ259" i="27"/>
  <c r="AK259" i="27"/>
  <c r="AL259" i="27"/>
  <c r="X260" i="27"/>
  <c r="Y260" i="27"/>
  <c r="Z260" i="27"/>
  <c r="AA260" i="27"/>
  <c r="AB260" i="27"/>
  <c r="AC260" i="27"/>
  <c r="AD260" i="27"/>
  <c r="AE260" i="27"/>
  <c r="AF260" i="27"/>
  <c r="AG260" i="27"/>
  <c r="AH260" i="27"/>
  <c r="AI260" i="27"/>
  <c r="AJ260" i="27"/>
  <c r="AK260" i="27"/>
  <c r="AL260" i="27"/>
  <c r="X261" i="27"/>
  <c r="Y261" i="27"/>
  <c r="Z261" i="27"/>
  <c r="AA261" i="27"/>
  <c r="AB261" i="27"/>
  <c r="AC261" i="27"/>
  <c r="AD261" i="27"/>
  <c r="AE261" i="27"/>
  <c r="AF261" i="27"/>
  <c r="AG261" i="27"/>
  <c r="AH261" i="27"/>
  <c r="AI261" i="27"/>
  <c r="AJ261" i="27"/>
  <c r="AK261" i="27"/>
  <c r="AL261" i="27"/>
  <c r="X262" i="27"/>
  <c r="Y262" i="27"/>
  <c r="Z262" i="27"/>
  <c r="AA262" i="27"/>
  <c r="AB262" i="27"/>
  <c r="AC262" i="27"/>
  <c r="AD262" i="27"/>
  <c r="AE262" i="27"/>
  <c r="AF262" i="27"/>
  <c r="AG262" i="27"/>
  <c r="AH262" i="27"/>
  <c r="AI262" i="27"/>
  <c r="AJ262" i="27"/>
  <c r="AK262" i="27"/>
  <c r="AL262" i="27"/>
  <c r="X263" i="27"/>
  <c r="Y263" i="27"/>
  <c r="Z263" i="27"/>
  <c r="AA263" i="27"/>
  <c r="AB263" i="27"/>
  <c r="AC263" i="27"/>
  <c r="AD263" i="27"/>
  <c r="AE263" i="27"/>
  <c r="AF263" i="27"/>
  <c r="AG263" i="27"/>
  <c r="AH263" i="27"/>
  <c r="AI263" i="27"/>
  <c r="AJ263" i="27"/>
  <c r="AK263" i="27"/>
  <c r="AL263" i="27"/>
  <c r="X264" i="27"/>
  <c r="Y264" i="27"/>
  <c r="Z264" i="27"/>
  <c r="AA264" i="27"/>
  <c r="AB264" i="27"/>
  <c r="AC264" i="27"/>
  <c r="AD264" i="27"/>
  <c r="AE264" i="27"/>
  <c r="AF264" i="27"/>
  <c r="AG264" i="27"/>
  <c r="AH264" i="27"/>
  <c r="AI264" i="27"/>
  <c r="AJ264" i="27"/>
  <c r="AK264" i="27"/>
  <c r="AL264" i="27"/>
  <c r="X265" i="27"/>
  <c r="Y265" i="27"/>
  <c r="Z265" i="27"/>
  <c r="AA265" i="27"/>
  <c r="AB265" i="27"/>
  <c r="AC265" i="27"/>
  <c r="AD265" i="27"/>
  <c r="AE265" i="27"/>
  <c r="AF265" i="27"/>
  <c r="AG265" i="27"/>
  <c r="AH265" i="27"/>
  <c r="AI265" i="27"/>
  <c r="AJ265" i="27"/>
  <c r="AK265" i="27"/>
  <c r="AL265" i="27"/>
  <c r="X266" i="27"/>
  <c r="Y266" i="27"/>
  <c r="Z266" i="27"/>
  <c r="AA266" i="27"/>
  <c r="AB266" i="27"/>
  <c r="AC266" i="27"/>
  <c r="AD266" i="27"/>
  <c r="AE266" i="27"/>
  <c r="AF266" i="27"/>
  <c r="AG266" i="27"/>
  <c r="AH266" i="27"/>
  <c r="AI266" i="27"/>
  <c r="AJ266" i="27"/>
  <c r="AK266" i="27"/>
  <c r="AL266" i="27"/>
  <c r="X267" i="27"/>
  <c r="Y267" i="27"/>
  <c r="Z267" i="27"/>
  <c r="AA267" i="27"/>
  <c r="AB267" i="27"/>
  <c r="AC267" i="27"/>
  <c r="AD267" i="27"/>
  <c r="AE267" i="27"/>
  <c r="AF267" i="27"/>
  <c r="AG267" i="27"/>
  <c r="AH267" i="27"/>
  <c r="AI267" i="27"/>
  <c r="AJ267" i="27"/>
  <c r="AK267" i="27"/>
  <c r="AL267" i="27"/>
  <c r="X268" i="27"/>
  <c r="Y268" i="27"/>
  <c r="Z268" i="27"/>
  <c r="AA268" i="27"/>
  <c r="AB268" i="27"/>
  <c r="AC268" i="27"/>
  <c r="AD268" i="27"/>
  <c r="AE268" i="27"/>
  <c r="AF268" i="27"/>
  <c r="AG268" i="27"/>
  <c r="AH268" i="27"/>
  <c r="AI268" i="27"/>
  <c r="AJ268" i="27"/>
  <c r="AK268" i="27"/>
  <c r="AL268" i="27"/>
  <c r="X269" i="27"/>
  <c r="Y269" i="27"/>
  <c r="Z269" i="27"/>
  <c r="AA269" i="27"/>
  <c r="AB269" i="27"/>
  <c r="AC269" i="27"/>
  <c r="AD269" i="27"/>
  <c r="AE269" i="27"/>
  <c r="AF269" i="27"/>
  <c r="AG269" i="27"/>
  <c r="AH269" i="27"/>
  <c r="AI269" i="27"/>
  <c r="AJ269" i="27"/>
  <c r="AK269" i="27"/>
  <c r="AL269" i="27"/>
  <c r="X270" i="27"/>
  <c r="Y270" i="27"/>
  <c r="Z270" i="27"/>
  <c r="AA270" i="27"/>
  <c r="AB270" i="27"/>
  <c r="AC270" i="27"/>
  <c r="AD270" i="27"/>
  <c r="AE270" i="27"/>
  <c r="AF270" i="27"/>
  <c r="AG270" i="27"/>
  <c r="AH270" i="27"/>
  <c r="AI270" i="27"/>
  <c r="AJ270" i="27"/>
  <c r="AK270" i="27"/>
  <c r="AL270" i="27"/>
  <c r="X271" i="27"/>
  <c r="Y271" i="27"/>
  <c r="Z271" i="27"/>
  <c r="AA271" i="27"/>
  <c r="AB271" i="27"/>
  <c r="AC271" i="27"/>
  <c r="AD271" i="27"/>
  <c r="AE271" i="27"/>
  <c r="AF271" i="27"/>
  <c r="AG271" i="27"/>
  <c r="AH271" i="27"/>
  <c r="AI271" i="27"/>
  <c r="AJ271" i="27"/>
  <c r="AK271" i="27"/>
  <c r="AL271" i="27"/>
  <c r="AI22" i="27" l="1"/>
  <c r="AC22" i="27"/>
  <c r="AB22" i="27"/>
  <c r="B3" i="27"/>
  <c r="H215" i="26" l="1"/>
  <c r="H211" i="26"/>
  <c r="H207" i="26"/>
  <c r="H203" i="26"/>
  <c r="H199" i="26"/>
  <c r="H195" i="26"/>
  <c r="H191" i="26"/>
  <c r="H187" i="26"/>
  <c r="H183" i="26"/>
  <c r="H179" i="26"/>
  <c r="H175" i="26"/>
  <c r="H171" i="26"/>
  <c r="H167" i="26"/>
  <c r="H163" i="26"/>
  <c r="H157" i="26"/>
  <c r="H153" i="26"/>
  <c r="H149" i="26"/>
  <c r="H145" i="26"/>
  <c r="H129" i="26"/>
  <c r="H125" i="26"/>
  <c r="H121" i="26"/>
  <c r="H117" i="26"/>
  <c r="H97" i="26"/>
  <c r="H77" i="26"/>
  <c r="H73" i="26"/>
  <c r="H69" i="26"/>
  <c r="H65" i="26"/>
  <c r="H61" i="26"/>
  <c r="H53" i="26"/>
  <c r="H50" i="26"/>
  <c r="H47" i="26"/>
  <c r="H41" i="26"/>
  <c r="H37" i="26"/>
  <c r="H33" i="26"/>
  <c r="H29" i="26"/>
  <c r="H25" i="26"/>
  <c r="H21" i="26"/>
  <c r="H17" i="26"/>
  <c r="H13" i="26"/>
  <c r="H9" i="26"/>
  <c r="H6" i="26" s="1"/>
  <c r="B3" i="26" l="1"/>
  <c r="B3" i="25" l="1"/>
  <c r="P12" i="9" l="1"/>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O40" i="9"/>
  <c r="O39" i="9"/>
  <c r="O37" i="9"/>
  <c r="O36" i="9"/>
  <c r="O34" i="9"/>
  <c r="O33" i="9"/>
  <c r="O31" i="9"/>
  <c r="O30" i="9"/>
  <c r="O28" i="9"/>
  <c r="O27" i="9"/>
  <c r="O25" i="9"/>
  <c r="O24" i="9"/>
  <c r="O22" i="9"/>
  <c r="O21" i="9"/>
  <c r="O19" i="9"/>
  <c r="O18" i="9"/>
  <c r="O16" i="9"/>
  <c r="O15" i="9"/>
  <c r="Q39" i="9"/>
  <c r="Q36" i="9"/>
  <c r="Q33" i="9"/>
  <c r="Q30" i="9"/>
  <c r="Q27" i="9"/>
  <c r="Q24" i="9"/>
  <c r="Q21" i="9"/>
  <c r="Q18" i="9"/>
  <c r="Q15" i="9"/>
  <c r="O14" i="9"/>
  <c r="O17" i="9"/>
  <c r="O20" i="9"/>
  <c r="O23" i="9"/>
  <c r="O26" i="9"/>
  <c r="O29" i="9"/>
  <c r="O32" i="9"/>
  <c r="O35" i="9"/>
  <c r="O38" i="9"/>
  <c r="F165" i="17" l="1"/>
  <c r="B3" i="24"/>
  <c r="B3" i="23" l="1"/>
  <c r="B3" i="11" l="1"/>
  <c r="B3" i="14"/>
  <c r="B3" i="9"/>
  <c r="B3" i="3"/>
  <c r="F17" i="11" l="1"/>
  <c r="F3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eiacovidou</author>
    <author>ichristodoulou</author>
    <author>mgeorghiadou</author>
    <author>aandreou</author>
  </authors>
  <commentList>
    <comment ref="D14" authorId="0" shapeId="0" xr:uid="{00000000-0006-0000-0100-000001000000}">
      <text>
        <r>
          <rPr>
            <sz val="12"/>
            <color indexed="81"/>
            <rFont val="Tahoma"/>
            <family val="2"/>
            <charset val="161"/>
          </rPr>
          <t>Insert reporting period in date format e.g. 01/01/2023 - 31/12/2023</t>
        </r>
      </text>
    </comment>
    <comment ref="D15" authorId="1" shapeId="0" xr:uid="{00000000-0006-0000-0100-000003000000}">
      <text>
        <r>
          <rPr>
            <sz val="12"/>
            <color indexed="81"/>
            <rFont val="Tahoma"/>
            <family val="2"/>
            <charset val="161"/>
          </rPr>
          <t>This cell is automatically completed and refers to the date as at the end of the reporting period.</t>
        </r>
        <r>
          <rPr>
            <sz val="9"/>
            <color indexed="81"/>
            <rFont val="Tahoma"/>
            <family val="2"/>
            <charset val="161"/>
          </rPr>
          <t xml:space="preserve">
</t>
        </r>
      </text>
    </comment>
    <comment ref="D16" authorId="2" shapeId="0" xr:uid="{00000000-0006-0000-0100-000005000000}">
      <text>
        <r>
          <rPr>
            <sz val="12"/>
            <color indexed="81"/>
            <rFont val="Tahoma"/>
            <family val="2"/>
            <charset val="161"/>
          </rPr>
          <t>Insert submission date in date format e.g. 29/11/2024</t>
        </r>
      </text>
    </comment>
    <comment ref="D19" authorId="0" shapeId="0" xr:uid="{00000000-0006-0000-0100-000006000000}">
      <text>
        <r>
          <rPr>
            <sz val="12"/>
            <color indexed="81"/>
            <rFont val="Tahoma"/>
            <family val="2"/>
            <charset val="161"/>
          </rPr>
          <t>Insert name of entity as on CySEC's license.</t>
        </r>
      </text>
    </comment>
    <comment ref="D20" authorId="0" shapeId="0" xr:uid="{00000000-0006-0000-0100-000007000000}">
      <text>
        <r>
          <rPr>
            <sz val="12"/>
            <color indexed="81"/>
            <rFont val="Tahoma"/>
            <family val="2"/>
            <charset val="161"/>
          </rPr>
          <t>Insert identification code as provided by CySEC.</t>
        </r>
      </text>
    </comment>
    <comment ref="D21" authorId="3" shapeId="0" xr:uid="{00000000-0006-0000-0100-000008000000}">
      <text>
        <r>
          <rPr>
            <sz val="12"/>
            <color indexed="81"/>
            <rFont val="Tahoma"/>
            <family val="2"/>
            <charset val="161"/>
          </rPr>
          <t>{TRS username}_yyyymmdd_RBSF-CASP 
where yyyymmdd=Reference date  
i.e. 20231231 for reference date of 31/12/2023</t>
        </r>
      </text>
    </comment>
  </commentList>
</comments>
</file>

<file path=xl/sharedStrings.xml><?xml version="1.0" encoding="utf-8"?>
<sst xmlns="http://schemas.openxmlformats.org/spreadsheetml/2006/main" count="1229" uniqueCount="832">
  <si>
    <t>Country of Origin</t>
  </si>
  <si>
    <t>2.1</t>
  </si>
  <si>
    <t>2.2</t>
  </si>
  <si>
    <t>2.3</t>
  </si>
  <si>
    <t>3.1</t>
  </si>
  <si>
    <t>3.2</t>
  </si>
  <si>
    <t xml:space="preserve">Date of update </t>
  </si>
  <si>
    <t xml:space="preserve">Version  </t>
  </si>
  <si>
    <t>Reporting Currency</t>
  </si>
  <si>
    <t>EURO</t>
  </si>
  <si>
    <t>4.1</t>
  </si>
  <si>
    <t>4.2</t>
  </si>
  <si>
    <t>4.3</t>
  </si>
  <si>
    <t>Total Assets</t>
  </si>
  <si>
    <t>Drop-down list - must be completed by the entity</t>
  </si>
  <si>
    <t>4.2.1</t>
  </si>
  <si>
    <t>4.1.1</t>
  </si>
  <si>
    <t>2.1.1</t>
  </si>
  <si>
    <t>2.1.2</t>
  </si>
  <si>
    <t>2.1.3</t>
  </si>
  <si>
    <t>2.3.1</t>
  </si>
  <si>
    <t>2.3.2</t>
  </si>
  <si>
    <t>2.3.3</t>
  </si>
  <si>
    <t>2.1.4</t>
  </si>
  <si>
    <t>2.1.5</t>
  </si>
  <si>
    <t>2.1.6</t>
  </si>
  <si>
    <t>3.1.1</t>
  </si>
  <si>
    <t>3.2.1</t>
  </si>
  <si>
    <t>2.3.4</t>
  </si>
  <si>
    <t>2.3.5</t>
  </si>
  <si>
    <t>2.3.6</t>
  </si>
  <si>
    <t>1.1</t>
  </si>
  <si>
    <t>1.2</t>
  </si>
  <si>
    <t>1.3</t>
  </si>
  <si>
    <t>1.</t>
  </si>
  <si>
    <t>2.</t>
  </si>
  <si>
    <t>3.</t>
  </si>
  <si>
    <t>4.</t>
  </si>
  <si>
    <t>5.</t>
  </si>
  <si>
    <t>6.</t>
  </si>
  <si>
    <t>7.</t>
  </si>
  <si>
    <t>8.</t>
  </si>
  <si>
    <t>9.</t>
  </si>
  <si>
    <t>10.</t>
  </si>
  <si>
    <t>NOTES</t>
  </si>
  <si>
    <t>1.4</t>
  </si>
  <si>
    <t>1.1.1</t>
  </si>
  <si>
    <t>PEPs</t>
  </si>
  <si>
    <t>Sanctions Lists</t>
  </si>
  <si>
    <t>Trusts</t>
  </si>
  <si>
    <t>Has been convicted or there are investigations against him/her</t>
  </si>
  <si>
    <t>1.5</t>
  </si>
  <si>
    <t>1.6</t>
  </si>
  <si>
    <t>Net Trading Income</t>
  </si>
  <si>
    <t>Net Income</t>
  </si>
  <si>
    <t xml:space="preserve">Trading Income </t>
  </si>
  <si>
    <t>Direct trading costs</t>
  </si>
  <si>
    <t>Administrative Expenses (including depreciation)</t>
  </si>
  <si>
    <t xml:space="preserve">Earnings before interest and tax </t>
  </si>
  <si>
    <t>EBIT</t>
  </si>
  <si>
    <t>Finance Income</t>
  </si>
  <si>
    <t>Finance Expense</t>
  </si>
  <si>
    <t>Finance expenses may include interest expense, FX loss etc</t>
  </si>
  <si>
    <t>Finance income may include interest income, FX gain etc</t>
  </si>
  <si>
    <t>Statement of Financial Position</t>
  </si>
  <si>
    <t>Current Assets</t>
  </si>
  <si>
    <t>Equity</t>
  </si>
  <si>
    <t>Non-Current Assets</t>
  </si>
  <si>
    <t>Current Liabilities</t>
  </si>
  <si>
    <t>Non-Current Liabilities</t>
  </si>
  <si>
    <t>Total Liabilities</t>
  </si>
  <si>
    <t xml:space="preserve">Total Liabilities and Equity </t>
  </si>
  <si>
    <t>2.2.1</t>
  </si>
  <si>
    <t>2.2.2</t>
  </si>
  <si>
    <t>2.2.3</t>
  </si>
  <si>
    <t>2.2.4</t>
  </si>
  <si>
    <t>2.2.5</t>
  </si>
  <si>
    <t>2.2.6</t>
  </si>
  <si>
    <t>Total</t>
  </si>
  <si>
    <t>Compliance function</t>
  </si>
  <si>
    <t>Risk Management Function</t>
  </si>
  <si>
    <t>AML Function</t>
  </si>
  <si>
    <t>Internal Audit Function</t>
  </si>
  <si>
    <t>GENERAL TESTS</t>
  </si>
  <si>
    <t>Completion</t>
  </si>
  <si>
    <t>SUMMARY RESULT</t>
  </si>
  <si>
    <t>Administrative expenses may include wages and salaries, utility costs, rent, legal fees, auditors' remuneration, outsourcing fees, marketing costs etc.</t>
  </si>
  <si>
    <t>“Employees” refers to the entity’s total personnel including management (i.e. Executive Directors and Managers) and employees under secondment agreement.</t>
  </si>
  <si>
    <t>Is one or more of the following significant functions outsourced or partially outsourced?</t>
  </si>
  <si>
    <t>N/A</t>
  </si>
  <si>
    <t xml:space="preserve">Share Capital </t>
  </si>
  <si>
    <t xml:space="preserve">Share Premium </t>
  </si>
  <si>
    <t>Other income from non-trading activities</t>
  </si>
  <si>
    <t xml:space="preserve"> </t>
  </si>
  <si>
    <t>Section A - General Information</t>
  </si>
  <si>
    <t>VALIDATION TESTS</t>
  </si>
  <si>
    <t>The questionnaire is fully completed</t>
  </si>
  <si>
    <t>Client's Business Activities</t>
  </si>
  <si>
    <t>Number of employees as at the reference date</t>
  </si>
  <si>
    <t>ISO Country Codes</t>
  </si>
  <si>
    <t>Afghanistan,AF</t>
  </si>
  <si>
    <t>Åland Islands,AX</t>
  </si>
  <si>
    <t>Albania,AL</t>
  </si>
  <si>
    <t>Algeria,DZ</t>
  </si>
  <si>
    <t>American Samoa,AS</t>
  </si>
  <si>
    <t>Andorra,AD</t>
  </si>
  <si>
    <t>Angola,AO</t>
  </si>
  <si>
    <t>Anguilla,AI</t>
  </si>
  <si>
    <t>Antarctica,AQ</t>
  </si>
  <si>
    <t>Antigua and Barbuda,AG</t>
  </si>
  <si>
    <t>Argentina,AR</t>
  </si>
  <si>
    <t>Armenia,AM</t>
  </si>
  <si>
    <t>Aruba,AW</t>
  </si>
  <si>
    <t>Australia,AU</t>
  </si>
  <si>
    <t>Austria,AT</t>
  </si>
  <si>
    <t>Azerbaijan,AZ</t>
  </si>
  <si>
    <t>Bahamas,BS</t>
  </si>
  <si>
    <t>Bahrain,BH</t>
  </si>
  <si>
    <t>Bangladesh,BD</t>
  </si>
  <si>
    <t>Barbados,BB</t>
  </si>
  <si>
    <t>Belarus,BY</t>
  </si>
  <si>
    <t>Belgium,BE</t>
  </si>
  <si>
    <t>Belize,BZ</t>
  </si>
  <si>
    <t>Benin,BJ</t>
  </si>
  <si>
    <t>Bermuda,BM</t>
  </si>
  <si>
    <t>Bhutan,BT</t>
  </si>
  <si>
    <t>"Bolivia, Plurinational State of",BO</t>
  </si>
  <si>
    <t>"Bonaire, Sint Eustatius and Saba",BQ</t>
  </si>
  <si>
    <t>Bosnia and Herzegovina,BA</t>
  </si>
  <si>
    <t>Botswana,BW</t>
  </si>
  <si>
    <t>Bouvet Island,BV</t>
  </si>
  <si>
    <t>Brazil,BR</t>
  </si>
  <si>
    <t>British Indian Ocean Territory,IO</t>
  </si>
  <si>
    <t>Brunei Darussalam,BN</t>
  </si>
  <si>
    <t>Bulgaria,BG</t>
  </si>
  <si>
    <t>Burkina Faso,BF</t>
  </si>
  <si>
    <t>Burundi,BI</t>
  </si>
  <si>
    <t>Cambodia,KH</t>
  </si>
  <si>
    <t>Cameroon,CM</t>
  </si>
  <si>
    <t>Canada,CA</t>
  </si>
  <si>
    <t>Cape Verde,CV</t>
  </si>
  <si>
    <t>Cayman Islands,KY</t>
  </si>
  <si>
    <t>Central African Republic,CF</t>
  </si>
  <si>
    <t>Chad,TD</t>
  </si>
  <si>
    <t>Chile,CL</t>
  </si>
  <si>
    <t>China,CN</t>
  </si>
  <si>
    <t>Christmas Island,CX</t>
  </si>
  <si>
    <t>Cocos (Keeling) Islands,CC</t>
  </si>
  <si>
    <t>Colombia,CO</t>
  </si>
  <si>
    <t>Comoros,KM</t>
  </si>
  <si>
    <t>Congo,CG</t>
  </si>
  <si>
    <t>"Congo, the Democratic Republic of the",CD</t>
  </si>
  <si>
    <t>Cook Islands,CK</t>
  </si>
  <si>
    <t>Costa Rica,CR</t>
  </si>
  <si>
    <t>Côte d'Ivoire,CI</t>
  </si>
  <si>
    <t>Croatia,HR</t>
  </si>
  <si>
    <t>Cuba,CU</t>
  </si>
  <si>
    <t>Curaçao,CW</t>
  </si>
  <si>
    <t>Cyprus,CY</t>
  </si>
  <si>
    <t>Czech Republic,CZ</t>
  </si>
  <si>
    <t>Denmark,DK</t>
  </si>
  <si>
    <t>Djibouti,DJ</t>
  </si>
  <si>
    <t>Dominica,DM</t>
  </si>
  <si>
    <t>Dominican Republic,DO</t>
  </si>
  <si>
    <t>Ecuador,EC</t>
  </si>
  <si>
    <t>Egypt,EG</t>
  </si>
  <si>
    <t>El Salvador,SV</t>
  </si>
  <si>
    <t>Equatorial Guinea,GQ</t>
  </si>
  <si>
    <t>Eritrea,ER</t>
  </si>
  <si>
    <t>Estonia,EE</t>
  </si>
  <si>
    <t>Ethiopia,ET</t>
  </si>
  <si>
    <t>Falkland Islands (Malvinas),FK</t>
  </si>
  <si>
    <t>Faroe Islands,FO</t>
  </si>
  <si>
    <t>Fiji,FJ</t>
  </si>
  <si>
    <t>Finland,FI</t>
  </si>
  <si>
    <t>France,FR</t>
  </si>
  <si>
    <t>French Guiana,GF</t>
  </si>
  <si>
    <t>French Polynesia,PF</t>
  </si>
  <si>
    <t>French Southern Territories,TF</t>
  </si>
  <si>
    <t>Gabon,GA</t>
  </si>
  <si>
    <t>Gambia,GM</t>
  </si>
  <si>
    <t>Georgia,GE</t>
  </si>
  <si>
    <t>Germany,DE</t>
  </si>
  <si>
    <t>Ghana,GH</t>
  </si>
  <si>
    <t>Gibraltar,GI</t>
  </si>
  <si>
    <t>Greece,GR</t>
  </si>
  <si>
    <t>Greenland,GL</t>
  </si>
  <si>
    <t>Grenada,GD</t>
  </si>
  <si>
    <t>Guadeloupe,GP</t>
  </si>
  <si>
    <t>Guam,GU</t>
  </si>
  <si>
    <t>Guatemala,GT</t>
  </si>
  <si>
    <t>Guernsey,GG</t>
  </si>
  <si>
    <t>Guinea,GN</t>
  </si>
  <si>
    <t>Guinea-Bissau,GW</t>
  </si>
  <si>
    <t>Guyana,GY</t>
  </si>
  <si>
    <t>Haiti,HT</t>
  </si>
  <si>
    <t>Heard Island and McDonald Islands,HM</t>
  </si>
  <si>
    <t>Holy See (Vatican City State),VA</t>
  </si>
  <si>
    <t>Honduras,HN</t>
  </si>
  <si>
    <t>Hong Kong,HK</t>
  </si>
  <si>
    <t>Hungary,HU</t>
  </si>
  <si>
    <t>Iceland,IS</t>
  </si>
  <si>
    <t>India,IN</t>
  </si>
  <si>
    <t>Indonesia,ID</t>
  </si>
  <si>
    <t>"Iran, Islamic Republic of",IR</t>
  </si>
  <si>
    <t>Iraq,IQ</t>
  </si>
  <si>
    <t>Ireland,IE</t>
  </si>
  <si>
    <t>Isle of Man,IM</t>
  </si>
  <si>
    <t>Israel,IL</t>
  </si>
  <si>
    <t>Italy,IT</t>
  </si>
  <si>
    <t>Jamaica,JM</t>
  </si>
  <si>
    <t>Japan,JP</t>
  </si>
  <si>
    <t>Jersey,JE</t>
  </si>
  <si>
    <t>Jordan,JO</t>
  </si>
  <si>
    <t>Kazakhstan,KZ</t>
  </si>
  <si>
    <t>Kenya,KE</t>
  </si>
  <si>
    <t>Kiribati,KI</t>
  </si>
  <si>
    <t>"Korea, Democratic People's Republic of",KP</t>
  </si>
  <si>
    <t>"Korea, Republic of",KR</t>
  </si>
  <si>
    <t>Kuwait,KW</t>
  </si>
  <si>
    <t>Kyrgyzstan,KG</t>
  </si>
  <si>
    <t>Lao People's Democratic Republic,LA</t>
  </si>
  <si>
    <t>Latvia,LV</t>
  </si>
  <si>
    <t>Lebanon,LB</t>
  </si>
  <si>
    <t>Lesotho,LS</t>
  </si>
  <si>
    <t>Liberia,LR</t>
  </si>
  <si>
    <t>Libya,LY</t>
  </si>
  <si>
    <t>Liechtenstein,LI</t>
  </si>
  <si>
    <t>Lithuania,LT</t>
  </si>
  <si>
    <t>Luxembourg,LU</t>
  </si>
  <si>
    <t>Macao,MO</t>
  </si>
  <si>
    <t>"Macedonia, the Former Yugoslav Republic of",MK</t>
  </si>
  <si>
    <t>Madagascar,MG</t>
  </si>
  <si>
    <t>Malawi,MW</t>
  </si>
  <si>
    <t>Malaysia,MY</t>
  </si>
  <si>
    <t>Maldives,MV</t>
  </si>
  <si>
    <t>Mali,ML</t>
  </si>
  <si>
    <t>Malta,MT</t>
  </si>
  <si>
    <t>Marshall Islands,MH</t>
  </si>
  <si>
    <t>Martinique,MQ</t>
  </si>
  <si>
    <t>Mauritania,MR</t>
  </si>
  <si>
    <t>Mauritius,MU</t>
  </si>
  <si>
    <t>Mayotte,YT</t>
  </si>
  <si>
    <t>Mexico,MX</t>
  </si>
  <si>
    <t>"Micronesia, Federated States of",FM</t>
  </si>
  <si>
    <t>"Moldova, Republic of",MD</t>
  </si>
  <si>
    <t>Monaco,MC</t>
  </si>
  <si>
    <t>Mongolia,MN</t>
  </si>
  <si>
    <t>Montenegro,ME</t>
  </si>
  <si>
    <t>Montserrat,MS</t>
  </si>
  <si>
    <t>Morocco,MA</t>
  </si>
  <si>
    <t>Mozambique,MZ</t>
  </si>
  <si>
    <t>Myanmar,MM</t>
  </si>
  <si>
    <t>Namibia,NA</t>
  </si>
  <si>
    <t>Nauru,NR</t>
  </si>
  <si>
    <t>Nepal,NP</t>
  </si>
  <si>
    <t>Netherlands,NL</t>
  </si>
  <si>
    <t>New Caledonia,NC</t>
  </si>
  <si>
    <t>New Zealand,NZ</t>
  </si>
  <si>
    <t>Nicaragua,NI</t>
  </si>
  <si>
    <t>Niger,NE</t>
  </si>
  <si>
    <t>Nigeria,NG</t>
  </si>
  <si>
    <t>Niue,NU</t>
  </si>
  <si>
    <t>Norfolk Island,NF</t>
  </si>
  <si>
    <t>Northern Mariana Islands,MP</t>
  </si>
  <si>
    <t>Norway,NO</t>
  </si>
  <si>
    <t>Oman,OM</t>
  </si>
  <si>
    <t>Pakistan,PK</t>
  </si>
  <si>
    <t>Palau,PW</t>
  </si>
  <si>
    <t>"Palestine, State of",PS</t>
  </si>
  <si>
    <t>Panama,PA</t>
  </si>
  <si>
    <t>Papua New Guinea,PG</t>
  </si>
  <si>
    <t>Paraguay,PY</t>
  </si>
  <si>
    <t>Peru,PE</t>
  </si>
  <si>
    <t>Philippines,PH</t>
  </si>
  <si>
    <t>Pitcairn,PN</t>
  </si>
  <si>
    <t>Poland,PL</t>
  </si>
  <si>
    <t>Portugal,PT</t>
  </si>
  <si>
    <t>Puerto Rico,PR</t>
  </si>
  <si>
    <t>Qatar,QA</t>
  </si>
  <si>
    <t>Réunion,RE</t>
  </si>
  <si>
    <t>Romania,RO</t>
  </si>
  <si>
    <t>Russian Federation,RU</t>
  </si>
  <si>
    <t>Rwanda,RW</t>
  </si>
  <si>
    <t>Saint Barthélemy,BL</t>
  </si>
  <si>
    <t>"Saint Helena, Ascension and Tristan da Cunha",SH</t>
  </si>
  <si>
    <t>Saint Kitts and Nevis,KN</t>
  </si>
  <si>
    <t>Saint Lucia,LC</t>
  </si>
  <si>
    <t>Saint Martin (French part),MF</t>
  </si>
  <si>
    <t>Saint Pierre and Miquelon,PM</t>
  </si>
  <si>
    <t>Saint Vincent and the Grenadines,VC</t>
  </si>
  <si>
    <t>Samoa,WS</t>
  </si>
  <si>
    <t>San Marino,SM</t>
  </si>
  <si>
    <t>Sao Tome and Principe,ST</t>
  </si>
  <si>
    <t>Saudi Arabia,SA</t>
  </si>
  <si>
    <t>Senegal,SN</t>
  </si>
  <si>
    <t>Serbia,RS</t>
  </si>
  <si>
    <t>Seychelles,SC</t>
  </si>
  <si>
    <t>Sierra Leone,SL</t>
  </si>
  <si>
    <t>Singapore,SG</t>
  </si>
  <si>
    <t>Sint Maarten (Dutch part),SX</t>
  </si>
  <si>
    <t>Slovakia,SK</t>
  </si>
  <si>
    <t>Slovenia,SI</t>
  </si>
  <si>
    <t>Solomon Islands,SB</t>
  </si>
  <si>
    <t>Somalia,SO</t>
  </si>
  <si>
    <t>South Africa,ZA</t>
  </si>
  <si>
    <t>South Georgia and the South Sandwich Islands,GS</t>
  </si>
  <si>
    <t>South Sudan,SS</t>
  </si>
  <si>
    <t>Spain,ES</t>
  </si>
  <si>
    <t>Sri Lanka,LK</t>
  </si>
  <si>
    <t>Sudan,SD</t>
  </si>
  <si>
    <t>Suriname,SR</t>
  </si>
  <si>
    <t>Svalbard and Jan Mayen,SJ</t>
  </si>
  <si>
    <t>Swaziland,SZ</t>
  </si>
  <si>
    <t>Sweden,SE</t>
  </si>
  <si>
    <t>Switzerland,CH</t>
  </si>
  <si>
    <t>Syrian Arab Republic,SY</t>
  </si>
  <si>
    <t>"Taiwan, Province of China",TW</t>
  </si>
  <si>
    <t>Tajikistan,TJ</t>
  </si>
  <si>
    <t>"Tanzania, United Republic of",TZ</t>
  </si>
  <si>
    <t>Thailand,TH</t>
  </si>
  <si>
    <t>Timor-Leste,TL</t>
  </si>
  <si>
    <t>Togo,TG</t>
  </si>
  <si>
    <t>Tokelau,TK</t>
  </si>
  <si>
    <t>Tonga,TO</t>
  </si>
  <si>
    <t>Trinidad and Tobago,TT</t>
  </si>
  <si>
    <t>Tunisia,TN</t>
  </si>
  <si>
    <t>Turkey,TR</t>
  </si>
  <si>
    <t>Turkmenistan,TM</t>
  </si>
  <si>
    <t>Turks and Caicos Islands,TC</t>
  </si>
  <si>
    <t>Tuvalu,TV</t>
  </si>
  <si>
    <t>Uganda,UG</t>
  </si>
  <si>
    <t>Ukraine,UA</t>
  </si>
  <si>
    <t>United Arab Emirates,AE</t>
  </si>
  <si>
    <t>United Kingdom,GB</t>
  </si>
  <si>
    <t>United States,US</t>
  </si>
  <si>
    <t>United States Minor Outlying Islands,UM</t>
  </si>
  <si>
    <t>Uruguay,UY</t>
  </si>
  <si>
    <t>Uzbekistan,UZ</t>
  </si>
  <si>
    <t>Vanuatu,VU</t>
  </si>
  <si>
    <t>"Venezuela, Bolivarian Republic of",VE</t>
  </si>
  <si>
    <t>Viet Nam,VN</t>
  </si>
  <si>
    <t>"Virgin Islands, British",VG</t>
  </si>
  <si>
    <t>"Virgin Islands, U.S.",VI</t>
  </si>
  <si>
    <t>Wallis and Futuna,WF</t>
  </si>
  <si>
    <t>Western Sahara,EH</t>
  </si>
  <si>
    <t>Yemen,YE</t>
  </si>
  <si>
    <t>Zambia,ZM</t>
  </si>
  <si>
    <t>Zimbabwe,ZW</t>
  </si>
  <si>
    <t>INSTRUCTIONS</t>
  </si>
  <si>
    <t>Green cells must be completed by the entity</t>
  </si>
  <si>
    <t>For official use only - Locked cells</t>
  </si>
  <si>
    <t>Mandatory fields are completed</t>
  </si>
  <si>
    <t>A.</t>
  </si>
  <si>
    <t>Retained Earnings</t>
  </si>
  <si>
    <t>Other Reserves</t>
  </si>
  <si>
    <t>3.3</t>
  </si>
  <si>
    <t>NO</t>
  </si>
  <si>
    <t>B.</t>
  </si>
  <si>
    <t>Reporting Period</t>
  </si>
  <si>
    <t>Reference Date</t>
  </si>
  <si>
    <t>File name</t>
  </si>
  <si>
    <t>YES</t>
  </si>
  <si>
    <t>Please insert the client code as per your internal records.</t>
  </si>
  <si>
    <t>For example, for five thousands please insert 5.000. If you have a number of 2.121.516,25 then you should report 2.121.516.</t>
  </si>
  <si>
    <t xml:space="preserve">Please use the exchange rate published in the website of the European Central Bank: </t>
  </si>
  <si>
    <t>www.ecb.int/stats/exchange/eurofxref/html/index.en.html#downloads</t>
  </si>
  <si>
    <t>under 'All bilateral exchange rates times series' with the frequency 'Daily', as at the reference date.</t>
  </si>
  <si>
    <t xml:space="preserve">   If the answer is zero, please insert:</t>
  </si>
  <si>
    <r>
      <rPr>
        <b/>
        <sz val="12"/>
        <color rgb="FF000000"/>
        <rFont val="Calibri"/>
        <family val="2"/>
        <charset val="161"/>
        <scheme val="minor"/>
      </rPr>
      <t xml:space="preserve">2) Empty Cells: </t>
    </r>
    <r>
      <rPr>
        <sz val="12"/>
        <color rgb="FF000000"/>
        <rFont val="Calibri"/>
        <family val="2"/>
        <charset val="161"/>
        <scheme val="minor"/>
      </rPr>
      <t xml:space="preserve">Please complete all green cells. </t>
    </r>
    <r>
      <rPr>
        <b/>
        <sz val="12"/>
        <color rgb="FF000000"/>
        <rFont val="Calibri"/>
        <family val="2"/>
        <charset val="161"/>
        <scheme val="minor"/>
      </rPr>
      <t>Do not leave any green cells blank.</t>
    </r>
  </si>
  <si>
    <t>Below are some general instructions you should take into consideration for the completion of this Form.</t>
  </si>
  <si>
    <r>
      <rPr>
        <b/>
        <sz val="12"/>
        <color rgb="FF000000"/>
        <rFont val="Calibri"/>
        <family val="2"/>
        <charset val="161"/>
        <scheme val="minor"/>
      </rPr>
      <t xml:space="preserve">3) </t>
    </r>
    <r>
      <rPr>
        <sz val="12"/>
        <color rgb="FF000000"/>
        <rFont val="Calibri"/>
        <family val="2"/>
        <charset val="161"/>
        <scheme val="minor"/>
      </rPr>
      <t>If the question is not applicable, please insert:</t>
    </r>
  </si>
  <si>
    <r>
      <t xml:space="preserve">5) Drop down lists: </t>
    </r>
    <r>
      <rPr>
        <sz val="12"/>
        <color rgb="FF000000"/>
        <rFont val="Calibri"/>
        <family val="2"/>
        <charset val="161"/>
        <scheme val="minor"/>
      </rPr>
      <t>When a drop down list is available</t>
    </r>
    <r>
      <rPr>
        <b/>
        <sz val="12"/>
        <color rgb="FF000000"/>
        <rFont val="Calibri"/>
        <family val="2"/>
        <charset val="161"/>
        <scheme val="minor"/>
      </rPr>
      <t xml:space="preserve"> </t>
    </r>
    <r>
      <rPr>
        <b/>
        <u/>
        <sz val="12"/>
        <color rgb="FF000000"/>
        <rFont val="Calibri"/>
        <family val="2"/>
        <charset val="161"/>
        <scheme val="minor"/>
      </rPr>
      <t>always</t>
    </r>
    <r>
      <rPr>
        <sz val="12"/>
        <color rgb="FF000000"/>
        <rFont val="Calibri"/>
        <family val="2"/>
        <charset val="161"/>
        <scheme val="minor"/>
      </rPr>
      <t xml:space="preserve"> use the drop down list.</t>
    </r>
  </si>
  <si>
    <t xml:space="preserve">7) Amounts should be reported in EUR (round up to the nearest Euro).  </t>
  </si>
  <si>
    <t xml:space="preserve">12) The Excel® must be of 2007 version and onwards.  </t>
  </si>
  <si>
    <t xml:space="preserve">13) Please make sure that the Formulas -&gt; Calculation Options tab is set to the Automatic option.                                             </t>
  </si>
  <si>
    <t>1) Colour scheme:</t>
  </si>
  <si>
    <r>
      <t xml:space="preserve">■ </t>
    </r>
    <r>
      <rPr>
        <b/>
        <sz val="12"/>
        <color rgb="FF000000"/>
        <rFont val="Calibri"/>
        <family val="2"/>
        <charset val="161"/>
        <scheme val="minor"/>
      </rPr>
      <t>"N/A"</t>
    </r>
    <r>
      <rPr>
        <sz val="12"/>
        <color rgb="FF000000"/>
        <rFont val="Calibri"/>
        <family val="2"/>
        <charset val="161"/>
        <scheme val="minor"/>
      </rPr>
      <t xml:space="preserve"> - where a text response is required, or </t>
    </r>
  </si>
  <si>
    <r>
      <t xml:space="preserve">■ </t>
    </r>
    <r>
      <rPr>
        <b/>
        <sz val="12"/>
        <color rgb="FF000000"/>
        <rFont val="Calibri"/>
        <family val="2"/>
        <charset val="161"/>
        <scheme val="minor"/>
      </rPr>
      <t>"0"</t>
    </r>
    <r>
      <rPr>
        <sz val="12"/>
        <color rgb="FF000000"/>
        <rFont val="Calibri"/>
        <family val="2"/>
        <charset val="161"/>
        <scheme val="minor"/>
      </rPr>
      <t xml:space="preserve"> - where a numerical response is required.</t>
    </r>
  </si>
  <si>
    <t>Each section refers to certain information on different areas, as follows:</t>
  </si>
  <si>
    <t>formulas for validating the Form and may result in rejecting the respective Form and/or incorrect data.</t>
  </si>
  <si>
    <t>Submission Date</t>
  </si>
  <si>
    <t>2.4</t>
  </si>
  <si>
    <t xml:space="preserve">1.1 </t>
  </si>
  <si>
    <t xml:space="preserve">1.2 </t>
  </si>
  <si>
    <t xml:space="preserve">1.3 </t>
  </si>
  <si>
    <t xml:space="preserve">2.1 </t>
  </si>
  <si>
    <t xml:space="preserve">2.2 </t>
  </si>
  <si>
    <t xml:space="preserve">2.3 </t>
  </si>
  <si>
    <t xml:space="preserve">3.1 </t>
  </si>
  <si>
    <t xml:space="preserve">3.2 </t>
  </si>
  <si>
    <t xml:space="preserve">3.3 </t>
  </si>
  <si>
    <t>3.4</t>
  </si>
  <si>
    <t>10.1</t>
  </si>
  <si>
    <t>10.2</t>
  </si>
  <si>
    <t>%</t>
  </si>
  <si>
    <t>Customers</t>
  </si>
  <si>
    <t xml:space="preserve">Customer Risk Categorisation                                                                                      </t>
  </si>
  <si>
    <t>High Risk Customers</t>
  </si>
  <si>
    <t>Normal Risk Customers</t>
  </si>
  <si>
    <t>Low Risk Customers</t>
  </si>
  <si>
    <t>Customers from EEA Countries</t>
  </si>
  <si>
    <t>Customers from Third Countries</t>
  </si>
  <si>
    <t>Types of High Risk Customers</t>
  </si>
  <si>
    <t xml:space="preserve">Number of Customers as at the reference date                                                         </t>
  </si>
  <si>
    <t>Number of Customers as at the reference date</t>
  </si>
  <si>
    <t>PEPs Customers</t>
  </si>
  <si>
    <t>Customers with complex or unusual transactions</t>
  </si>
  <si>
    <t>Other High Risk Customers</t>
  </si>
  <si>
    <t>Total volume of Transactions of Customers during the reporting period</t>
  </si>
  <si>
    <t>Customers established in EC High Risk Third Countries</t>
  </si>
  <si>
    <t>EEA refers to European Economic Area.</t>
  </si>
  <si>
    <t>Third countries refer to countries outside the EEA.</t>
  </si>
  <si>
    <t>1.6.1</t>
  </si>
  <si>
    <t>Third countries (countries that are not included in European Economic Area)</t>
  </si>
  <si>
    <r>
      <t>1) Section A:</t>
    </r>
    <r>
      <rPr>
        <sz val="12"/>
        <color rgb="FF000000"/>
        <rFont val="Calibri"/>
        <family val="2"/>
        <charset val="161"/>
        <scheme val="minor"/>
      </rPr>
      <t xml:space="preserve"> General Information</t>
    </r>
  </si>
  <si>
    <t>Contact Details</t>
  </si>
  <si>
    <t xml:space="preserve">Number of Customers as at the reference date                                                            </t>
  </si>
  <si>
    <t xml:space="preserve">"Normal risk customers" are all the Customers that are not categorised as high or low risk customers.                                                                                              </t>
  </si>
  <si>
    <r>
      <t>Section C</t>
    </r>
    <r>
      <rPr>
        <sz val="12"/>
        <color theme="0"/>
        <rFont val="Calibri"/>
        <family val="2"/>
        <charset val="161"/>
        <scheme val="minor"/>
      </rPr>
      <t xml:space="preserve"> </t>
    </r>
    <r>
      <rPr>
        <b/>
        <sz val="12"/>
        <color theme="0"/>
        <rFont val="Calibri"/>
        <family val="2"/>
        <charset val="161"/>
        <scheme val="minor"/>
      </rPr>
      <t>- Information for top 10 Clients</t>
    </r>
  </si>
  <si>
    <r>
      <t xml:space="preserve">Top ten (10) clients
</t>
    </r>
    <r>
      <rPr>
        <b/>
        <sz val="12"/>
        <color rgb="FF0066CC"/>
        <rFont val="Calibri"/>
        <family val="2"/>
        <charset val="161"/>
        <scheme val="minor"/>
      </rPr>
      <t>(Note 1)</t>
    </r>
  </si>
  <si>
    <t>Customer Risk Categorisation</t>
  </si>
  <si>
    <t>The total number of high risk, normal risk and low risk customers equals the total number of customers</t>
  </si>
  <si>
    <t>The total volume of transactions of high risk, normal risk and low risk customers equals the total volume of transactions of customers</t>
  </si>
  <si>
    <t>The total number of high risk customers does not exceed the total number of customers</t>
  </si>
  <si>
    <t>The total volume of transactions of high risk customers does not exceed the total volume of transactions of customers</t>
  </si>
  <si>
    <t>The total number of normal risk customers does not exceed the total number of customers</t>
  </si>
  <si>
    <t>The total volume of transactions of normal risk customers does not exceed the total volume of transactions of customers</t>
  </si>
  <si>
    <t>The total number of low risk customers does not exceed the total number of customers</t>
  </si>
  <si>
    <t>The total volume of transactions of low risk customers does not exceed the total volume of transactions of customers</t>
  </si>
  <si>
    <t>The total number of customers from EEA and third countries equals the total number of customers</t>
  </si>
  <si>
    <t xml:space="preserve">    General High Risk Customers Validations</t>
  </si>
  <si>
    <t>The total number of customers established in EC High Risk Third Countries does not exceed the total number of high risk customers</t>
  </si>
  <si>
    <t>The total number of customers from third countries does not exceed the total number of customers</t>
  </si>
  <si>
    <t>The total number of customers from EEA countries does not exceed the total number of customers</t>
  </si>
  <si>
    <t>The total number of PEPs customers does not exceed the total number of high risk customers</t>
  </si>
  <si>
    <t>The total number of customers with complex or unusual transactions does not exceed the total number of high risk customers</t>
  </si>
  <si>
    <t xml:space="preserve">The total number of other high risk customers does not exceed the total number of high risk customers </t>
  </si>
  <si>
    <t xml:space="preserve">The total breakdown of high risk customers is equal to or higher than the total number of high risk customers </t>
  </si>
  <si>
    <t>If the total number of high risk customers is equal to zero, then the total number of each type of high risk customers should be equal to zero</t>
  </si>
  <si>
    <t>The total number of customers for whom the entity has relied on eligible third parties to perform Due Diligence and KYC procedures does not exceed the total number of customers</t>
  </si>
  <si>
    <r>
      <t>TRS Identification Code of Entity</t>
    </r>
    <r>
      <rPr>
        <i/>
        <sz val="12"/>
        <color indexed="8"/>
        <rFont val="Calibri"/>
        <family val="2"/>
        <charset val="161"/>
        <scheme val="minor"/>
      </rPr>
      <t xml:space="preserve"> (as provided by CySEC)</t>
    </r>
  </si>
  <si>
    <t>Total Deposits of Customers during the reporting period</t>
  </si>
  <si>
    <t>Total Withdrawals of Customers during the reporting period</t>
  </si>
  <si>
    <t>The total number of customers that have cash intensive business does not exceed the total number of customers</t>
  </si>
  <si>
    <t>The total number of customers that have in their Group Structure a NPO does not exceed the total number of customers</t>
  </si>
  <si>
    <t>The total number of customers that are identified by the entity to have close links with TF does not exceed the total number of customers</t>
  </si>
  <si>
    <t>The total number of customers that are corporate customers with complex structures does not exceed the total number of customers</t>
  </si>
  <si>
    <t>Does the firm have business-wide AML/CFT policies and procedures?</t>
  </si>
  <si>
    <t>Does the firm’s AML/CFT policies and procedures reflect the requirements of the legislation (i.e. AML/CFT Law and CySEC's AML/CFT Directive)?</t>
  </si>
  <si>
    <t>Has the firm reviewed, and if were appropriate, updated its policies and procedures in the last 12 months?</t>
  </si>
  <si>
    <t xml:space="preserve">Has the firm performed a risk assessment of AML/CFT risks for all its business lines in the last 12 months? </t>
  </si>
  <si>
    <t>Has the firm identified and assessed the ML/TF risk associated with the products and services it provides?</t>
  </si>
  <si>
    <t>Has the firm identified and assessed the ML/TF risk associated with the jurisdictions it operates in based on its customer base?</t>
  </si>
  <si>
    <t>Has the firm identified and assessed the ML/TF risk associated with its customers?</t>
  </si>
  <si>
    <t>Has the firm identified and assessed the ML/TF risk associated with its transactions?</t>
  </si>
  <si>
    <t>Has the firm identified and assessed the ML/TF risk associated with the delivery channels it uses to service its customers?</t>
  </si>
  <si>
    <t>Have all the members of the Board, Senior Management and other staff, of the firm received training in respect of their AML/CFT obligations, as set out in the legislation (i.e. AML/CFT Law and CySEC's AML/CFT Directive) in the past 12 months?</t>
  </si>
  <si>
    <t>Members of the Board</t>
  </si>
  <si>
    <t>Senior Management</t>
  </si>
  <si>
    <t>10.3</t>
  </si>
  <si>
    <t>Other Staff</t>
  </si>
  <si>
    <t xml:space="preserve">Has the firm put in place a plan for ongoing training, to ensure that the relevant management and staff are aware of the firm’s AML/CFT obligations and its processes and procedures for fulfilment of same? </t>
  </si>
  <si>
    <t xml:space="preserve">Is specialised/targeted training provided to personnel in key compliance roles? </t>
  </si>
  <si>
    <t xml:space="preserve">Has the firm established reliable and independent sources to verify its customers identity? </t>
  </si>
  <si>
    <t xml:space="preserve">Has the firm used reliable and independent sources to verify the purpose and nature of its business relationship? </t>
  </si>
  <si>
    <t>Has the firm implemented policies and procedures reflecting a risk-based approach to ongoing monitoring aligned to the ML/TF risks presented by its business?</t>
  </si>
  <si>
    <t>Does the firm have policies and procedures in place for updating CDD on existing customers as prescribed by the legislation (i.e. AML/CFT Law and CySEC's AML/CFT Directive)?</t>
  </si>
  <si>
    <t>On what percentage of its customers has the firm performed monitoring of CDD/economic profile information for the reporting year?</t>
  </si>
  <si>
    <t>On what percentage of its customers has the firm updated CDD/economic profile information for the reporting year?</t>
  </si>
  <si>
    <t>On what percentage of its customers has the firm performed specific transaction monitoring?</t>
  </si>
  <si>
    <t>Does the firm have in place transaction monitoring automated system to enable and facilitate monitoring of customers' transactions against their economic profile data and to identify complex and unusual transactions?</t>
  </si>
  <si>
    <t>Does the firm have policies and procedures in place for the investigation, documentation and escalation of suspicious activity and/or suspicious transactions?</t>
  </si>
  <si>
    <t>Suspicious activity/transaction reporting. Please complete the following:</t>
  </si>
  <si>
    <t>22.1</t>
  </si>
  <si>
    <t>The number of suspicious activity/transaction reports that were raised to the AMLCO in the last 12 months.</t>
  </si>
  <si>
    <t>22.2</t>
  </si>
  <si>
    <t xml:space="preserve">How many of these resulted in reporting to the relevant external authorities? </t>
  </si>
  <si>
    <t>22.3</t>
  </si>
  <si>
    <t>What is the value in Euros of the associated transaction of the STRs reported to external authorities?</t>
  </si>
  <si>
    <t>What is the average number of days taken to analyse a suspicious transaction/activity before the submission of a STR/SAR to external authorities (FIU)?</t>
  </si>
  <si>
    <t>Does the firm have policies and procedures in respect to the records that must be retained, and the period of retention as set out in the legislation (i.e. AML/CFT Law and CySEC's AML/CFT Directive)?</t>
  </si>
  <si>
    <t xml:space="preserve">Does the firm record and document their ML/TF risk assessments of business relationships? </t>
  </si>
  <si>
    <t xml:space="preserve">Does the firm record and document any changes made to the risk assessment policies and procedure as part of their review and monitoring? </t>
  </si>
  <si>
    <t xml:space="preserve">Is the AML/CFT a standard agenda item at Board and/or Senior Management meetings? </t>
  </si>
  <si>
    <t>How many times during the last 12 months has AML/CFT been an agenda item at the Meeting of:</t>
  </si>
  <si>
    <t>28.1</t>
  </si>
  <si>
    <t>Board</t>
  </si>
  <si>
    <t>28.2</t>
  </si>
  <si>
    <t>28.3</t>
  </si>
  <si>
    <t>Does the firm’s policy specifically address the handling of TF cases (potential cases), including escalation/reporting process?</t>
  </si>
  <si>
    <t xml:space="preserve">Has the firm's policies and procedures been updated following the issuance of the "Combating of Terrorism and Victim Protection Law of 2019" (N.75(I)/2019)? </t>
  </si>
  <si>
    <t>Does the firm's risk-based approach specifically address TF risks?</t>
  </si>
  <si>
    <t>Does the firm use automated screening systems for the ongoing evaluation of the risk posed by customers (i.e background checks), identification of PEPs and inclusion of customers on Sanctions Lists /Restrictive Measures adopted by the United Nations (UN)/European Union (EU)?</t>
  </si>
  <si>
    <t>For all the questions below, please use scale from 1 to 10, where 
1 means 'Poor' and 10 means 'Excellent'.</t>
  </si>
  <si>
    <t>How would you rate the quality of the Firm's business-wide ML/TF risk assessment?</t>
  </si>
  <si>
    <t xml:space="preserve">How would you rate the quality of the Firm's individual business relationship ML/TF risk? </t>
  </si>
  <si>
    <t>How would you rate the Firm’s awareness of ML/TF risks, including availability and effectiveness of staff AML/CFT training?</t>
  </si>
  <si>
    <t>How would you rate the adequacy of the Firm’s identification and verification policies and procedures?</t>
  </si>
  <si>
    <t>How would you rate the effectiveness of the Firm’s identification and verification policies and procedures?</t>
  </si>
  <si>
    <t>How would you rate the adequacy of the Firm’s ongoing monitoring policies and procedures, including transaction monitoring?</t>
  </si>
  <si>
    <t>How would you rate the effectiveness of the Firm’s ongoing monitoring policies and procedures, including transaction monitoring?</t>
  </si>
  <si>
    <t>How would you rate the adequacy of the Firm’s suspicious transaction reporting policies and procedures?</t>
  </si>
  <si>
    <t>How would you rate the effectiveness of the Firm’s suspicious transaction reporting?</t>
  </si>
  <si>
    <t>How would you rate the adequacy of the Firm’s record-keeping policies and procedures?</t>
  </si>
  <si>
    <t>How would you rate the effectiveness of the Firm’s record-keeping policies and procedures?</t>
  </si>
  <si>
    <t>How would you rate the adequacy of the Firm’s AML/CFT resources?</t>
  </si>
  <si>
    <t>How would you rate the adequacy of governance structures, including reporting lines and senior management buy-in?</t>
  </si>
  <si>
    <t>How would you rate the effectiveness of governance structures, including reporting lines and senior management buy-in?</t>
  </si>
  <si>
    <t>Instructions:</t>
  </si>
  <si>
    <t>drop down tests</t>
  </si>
  <si>
    <t>completion tests</t>
  </si>
  <si>
    <t>Country Name</t>
  </si>
  <si>
    <t>Number</t>
  </si>
  <si>
    <t>Country Name (excl. Cyprus)</t>
  </si>
  <si>
    <t>Board Members and/or shareholders</t>
  </si>
  <si>
    <t>Countries included in the draft list of high risk third countries issued by European Commission</t>
  </si>
  <si>
    <t>The total number of customers or customers' BOs (for legal entities) whose residence is from European Commission High Risk Third Countries does not exceed the total number of customers</t>
  </si>
  <si>
    <t>The total number of customers or customers' BOs (for legal entities) whose residence is from Third Countries does not exceed the total number of customers</t>
  </si>
  <si>
    <t>Risk Management and Statistics Department</t>
  </si>
  <si>
    <r>
      <t xml:space="preserve">Number of BO(s)
</t>
    </r>
    <r>
      <rPr>
        <i/>
        <sz val="12"/>
        <color indexed="8"/>
        <rFont val="Calibri"/>
        <family val="2"/>
        <charset val="161"/>
        <scheme val="minor"/>
      </rPr>
      <t>(For a natural person insert 1)</t>
    </r>
    <r>
      <rPr>
        <b/>
        <sz val="12"/>
        <color indexed="8"/>
        <rFont val="Calibri"/>
        <family val="2"/>
        <charset val="161"/>
        <scheme val="minor"/>
      </rPr>
      <t xml:space="preserve">
</t>
    </r>
    <r>
      <rPr>
        <b/>
        <sz val="12"/>
        <color indexed="30"/>
        <rFont val="Calibri"/>
        <family val="2"/>
        <charset val="161"/>
        <scheme val="minor"/>
      </rPr>
      <t>(Note 2)</t>
    </r>
  </si>
  <si>
    <t>A customer is considered to be a Trust customer if a Trust (as this is defined in Trustees Law, Cap. 193) is included in the customer's shareholding structure.</t>
  </si>
  <si>
    <t>https://www.consilium.europa.eu/en/policies/eu-list-of-non-cooperative-jurisdictions/</t>
  </si>
  <si>
    <t>EU list of non-cooperative jurisdictions for tax purposes</t>
  </si>
  <si>
    <t>The total number of customers or customers' BOs (for legal entities) whose residence is from EU list of non-cooperative jurisdictions for tax purposes does not exceed the total number of customers</t>
  </si>
  <si>
    <r>
      <t xml:space="preserve">Please enter the number of Customers who are established in European Commission High Risk Third Countries, as per </t>
    </r>
    <r>
      <rPr>
        <b/>
        <i/>
        <sz val="12"/>
        <rFont val="Calibri"/>
        <family val="2"/>
        <charset val="161"/>
        <scheme val="minor"/>
      </rPr>
      <t>Article 64(1)(a) of AML/CFT Law of 2007 [188(I)/2007], as amended.</t>
    </r>
  </si>
  <si>
    <r>
      <t xml:space="preserve">Please enter the number of Customers who are Politically Exposed Persons (PEPs), as per </t>
    </r>
    <r>
      <rPr>
        <b/>
        <i/>
        <sz val="12"/>
        <rFont val="Calibri"/>
        <family val="2"/>
        <charset val="161"/>
        <scheme val="minor"/>
      </rPr>
      <t xml:space="preserve">Article 64(1)(c) of AML/CFT Law of 2007 [188(I)/2007], as amended. </t>
    </r>
    <r>
      <rPr>
        <i/>
        <sz val="12"/>
        <rFont val="Calibri"/>
        <family val="2"/>
        <charset val="161"/>
        <scheme val="minor"/>
      </rPr>
      <t>This should include the number of customers who have a Beneficial Owner (BO) or a family member or a close associate that is a PEP.</t>
    </r>
  </si>
  <si>
    <r>
      <t xml:space="preserve">Please enter the number of customers who have complex and unusually large transactions, or unusual patterns of transactions, that have no obvious economic or lawful purpose, as per </t>
    </r>
    <r>
      <rPr>
        <b/>
        <i/>
        <sz val="12"/>
        <rFont val="Calibri"/>
        <family val="2"/>
        <charset val="161"/>
        <scheme val="minor"/>
      </rPr>
      <t>Article 64(4) of AML/CFT Law of 2007 [188(I)/2007], as amended.</t>
    </r>
  </si>
  <si>
    <t>"BO": Beneficial Owner - Please refer to Article 2 of AML/CFT Law of 2007 [188(I)/2007], as amended.</t>
  </si>
  <si>
    <t xml:space="preserve">e.g. if the reporting period is 01/01/2023-31/12/2023, the reference date is 31/12/2023. </t>
  </si>
  <si>
    <t>FATF high risk and increased monitoring jurisdictions and/or EU high risk third countries</t>
  </si>
  <si>
    <t>The total number of customers or customers' BOs (for legal entities) whose residence is from FATF high risk and increased monitoring jurisdictions does not exceed the total number of customers</t>
  </si>
  <si>
    <t>https://www.cysec.gov.cy/en-GB/legislation/sanctions/</t>
  </si>
  <si>
    <t>Sanctions Regime</t>
  </si>
  <si>
    <t>(EU Sanctions Map /</t>
  </si>
  <si>
    <t>UN Sanctions)</t>
  </si>
  <si>
    <t>EU Afghanistan</t>
  </si>
  <si>
    <t>EU Belarus</t>
  </si>
  <si>
    <t>EU Burundi</t>
  </si>
  <si>
    <t>EU Central African Republic</t>
  </si>
  <si>
    <t>EU Chemical Weapons</t>
  </si>
  <si>
    <t>EU Cyber-attacks</t>
  </si>
  <si>
    <t>EU Democratic Republic of Congo</t>
  </si>
  <si>
    <t>EU Guatemala</t>
  </si>
  <si>
    <t>EU Guinea</t>
  </si>
  <si>
    <t>EU Guinea-Bissau</t>
  </si>
  <si>
    <t>EU Haiti</t>
  </si>
  <si>
    <t>EU Human Rights</t>
  </si>
  <si>
    <t>EU Iran</t>
  </si>
  <si>
    <t>EU Iraq</t>
  </si>
  <si>
    <t>EU Lebanon</t>
  </si>
  <si>
    <t>EU Libya</t>
  </si>
  <si>
    <t>EU Mali</t>
  </si>
  <si>
    <t>EU Moldova</t>
  </si>
  <si>
    <t>EU Myanmar/Burma</t>
  </si>
  <si>
    <t>EU Nicaragua</t>
  </si>
  <si>
    <t>EU Niger</t>
  </si>
  <si>
    <t>EU North Korea (DPRK)</t>
  </si>
  <si>
    <t>EU Somalia</t>
  </si>
  <si>
    <t>EU South Sudan</t>
  </si>
  <si>
    <t>EU Sudan</t>
  </si>
  <si>
    <t>EU Syria</t>
  </si>
  <si>
    <t>EU Terrorism (Al-Qaida)</t>
  </si>
  <si>
    <t>EU Terrorism (Hamas and Palestinian Islamic Jihad)</t>
  </si>
  <si>
    <t>EU Terrorism (General)</t>
  </si>
  <si>
    <t>EU Tunisia</t>
  </si>
  <si>
    <t>EU Turkey</t>
  </si>
  <si>
    <t>EU Ukraine (Crimea)</t>
  </si>
  <si>
    <t>EU Ukraine (MSF)</t>
  </si>
  <si>
    <t>EU Ukraine (oblasts)</t>
  </si>
  <si>
    <t>EU Ukraine (territorial integrity)</t>
  </si>
  <si>
    <t>EU Venezuela</t>
  </si>
  <si>
    <t>EU Yemen</t>
  </si>
  <si>
    <t>EU Zimbabwe</t>
  </si>
  <si>
    <t>UN Al-Shabaab</t>
  </si>
  <si>
    <t>UN ISIL (Da'esh) &amp; Al-Qaida</t>
  </si>
  <si>
    <t>UN Iraq</t>
  </si>
  <si>
    <t>UN Democratic Republic of Congo</t>
  </si>
  <si>
    <t>UN Sudan</t>
  </si>
  <si>
    <t>UN Lebanon</t>
  </si>
  <si>
    <t>UN North Korea (DPRK)</t>
  </si>
  <si>
    <t>UN Libya</t>
  </si>
  <si>
    <t>UN Afghanistan (Taliban)</t>
  </si>
  <si>
    <t>UN Guinea-Bissau</t>
  </si>
  <si>
    <t>UN Central African Republic</t>
  </si>
  <si>
    <t>UN Yemen</t>
  </si>
  <si>
    <t xml:space="preserve">UN South Sudan </t>
  </si>
  <si>
    <t>UN Haiti</t>
  </si>
  <si>
    <t>Any other Sanctions Regime (EU/UN)</t>
  </si>
  <si>
    <t>Number of customers included in the EU/UN Sanctions Lists as at the reference date</t>
  </si>
  <si>
    <t>Deposits of customers included in the EU/UN Sanctions Lists during the reporting period</t>
  </si>
  <si>
    <t>Withdrawals of customers included in the EU/UN Sanctions Lists during the reporting period</t>
  </si>
  <si>
    <t>Number of customers included in the SDN List as at the reference date</t>
  </si>
  <si>
    <t>Deposits of customers included in the SDN List during the reporting period</t>
  </si>
  <si>
    <t>Withdrawals of customers included in the SDN List during the reporting period</t>
  </si>
  <si>
    <t>Number of customers included in the U.K. Designated Persons Sanctions List as at the reference date</t>
  </si>
  <si>
    <t>Deposits of customers included in the U.K. Designated Persons Sanctions List during the reporting period</t>
  </si>
  <si>
    <t>Withdrawals of customers included in the U.K. Designated Persons Sanctions List during the reporting period</t>
  </si>
  <si>
    <t>S/N</t>
  </si>
  <si>
    <r>
      <t>If you have selected the option "</t>
    </r>
    <r>
      <rPr>
        <b/>
        <sz val="11"/>
        <color rgb="FF000000"/>
        <rFont val="Calibri"/>
        <family val="2"/>
        <charset val="161"/>
      </rPr>
      <t>Any other Sanctions Regime (EU/UN)</t>
    </r>
    <r>
      <rPr>
        <sz val="11"/>
        <color theme="1"/>
        <rFont val="Calibri"/>
        <family val="2"/>
        <charset val="161"/>
        <scheme val="minor"/>
      </rPr>
      <t xml:space="preserve">" in </t>
    </r>
    <r>
      <rPr>
        <b/>
        <sz val="11"/>
        <color rgb="FF000000"/>
        <rFont val="Calibri"/>
        <family val="2"/>
        <charset val="161"/>
      </rPr>
      <t>Column C</t>
    </r>
    <r>
      <rPr>
        <sz val="11"/>
        <color theme="1"/>
        <rFont val="Calibri"/>
        <family val="2"/>
        <charset val="161"/>
        <scheme val="minor"/>
      </rPr>
      <t xml:space="preserve"> above, please specify in </t>
    </r>
    <r>
      <rPr>
        <b/>
        <sz val="11"/>
        <color rgb="FF000000"/>
        <rFont val="Calibri"/>
        <family val="2"/>
        <charset val="161"/>
      </rPr>
      <t>Cell C42</t>
    </r>
    <r>
      <rPr>
        <sz val="11"/>
        <color theme="1"/>
        <rFont val="Calibri"/>
        <family val="2"/>
        <charset val="161"/>
        <scheme val="minor"/>
      </rPr>
      <t xml:space="preserve"> below. Otherwise, please leave the </t>
    </r>
    <r>
      <rPr>
        <b/>
        <sz val="11"/>
        <color rgb="FF000000"/>
        <rFont val="Calibri"/>
        <family val="2"/>
        <charset val="161"/>
      </rPr>
      <t xml:space="preserve">Cell C42 </t>
    </r>
    <r>
      <rPr>
        <sz val="11"/>
        <color theme="1"/>
        <rFont val="Calibri"/>
        <family val="2"/>
        <charset val="161"/>
        <scheme val="minor"/>
      </rPr>
      <t>below blank.</t>
    </r>
  </si>
  <si>
    <t>Mandatory</t>
  </si>
  <si>
    <t>Drop Down</t>
  </si>
  <si>
    <t>Duplication</t>
  </si>
  <si>
    <r>
      <rPr>
        <b/>
        <sz val="11"/>
        <rFont val="Calibri"/>
        <family val="2"/>
        <charset val="161"/>
      </rPr>
      <t xml:space="preserve">Customers included in the </t>
    </r>
    <r>
      <rPr>
        <b/>
        <u/>
        <sz val="11"/>
        <color theme="10"/>
        <rFont val="Calibri"/>
        <family val="2"/>
        <charset val="161"/>
      </rPr>
      <t>United Nations Security Council Consolidated List</t>
    </r>
    <r>
      <rPr>
        <b/>
        <sz val="11"/>
        <rFont val="Calibri"/>
        <family val="2"/>
        <charset val="161"/>
      </rPr>
      <t xml:space="preserve"> (UN Sanctions List) and/or</t>
    </r>
  </si>
  <si>
    <r>
      <rPr>
        <b/>
        <sz val="11"/>
        <rFont val="Calibri"/>
        <family val="2"/>
        <charset val="161"/>
      </rPr>
      <t xml:space="preserve">in the </t>
    </r>
    <r>
      <rPr>
        <b/>
        <u/>
        <sz val="11"/>
        <color theme="10"/>
        <rFont val="Calibri"/>
        <family val="2"/>
        <charset val="161"/>
      </rPr>
      <t>European Union Consolidated Financial Sanctions List</t>
    </r>
    <r>
      <rPr>
        <b/>
        <sz val="11"/>
        <rFont val="Calibri"/>
        <family val="2"/>
        <charset val="161"/>
      </rPr>
      <t xml:space="preserve"> (EU Sanctions List) (segregation of customers according to the relevant sanctions regime)</t>
    </r>
  </si>
  <si>
    <r>
      <rPr>
        <b/>
        <sz val="11"/>
        <rFont val="Calibri"/>
        <family val="2"/>
        <charset val="161"/>
      </rPr>
      <t>Customers included in the U.S. OFAC’s Specially Designated Nationals And Blocked Persons List (the ‘</t>
    </r>
    <r>
      <rPr>
        <b/>
        <u/>
        <sz val="11"/>
        <color theme="10"/>
        <rFont val="Calibri"/>
        <family val="2"/>
        <charset val="161"/>
      </rPr>
      <t>SDN List</t>
    </r>
    <r>
      <rPr>
        <b/>
        <sz val="11"/>
        <rFont val="Calibri"/>
        <family val="2"/>
        <charset val="161"/>
      </rPr>
      <t>’)</t>
    </r>
  </si>
  <si>
    <r>
      <rPr>
        <b/>
        <sz val="11"/>
        <rFont val="Calibri"/>
        <family val="2"/>
        <charset val="161"/>
      </rPr>
      <t xml:space="preserve">Customers included in the U.K. Designated Persons Sanctions </t>
    </r>
    <r>
      <rPr>
        <b/>
        <u/>
        <sz val="11"/>
        <color theme="10"/>
        <rFont val="Calibri"/>
        <family val="2"/>
        <charset val="161"/>
      </rPr>
      <t>List</t>
    </r>
  </si>
  <si>
    <t>Total number of Transactions of Customers during the reporting period</t>
  </si>
  <si>
    <t>Total value of Customers' Crypto-Assets as at the reference date</t>
  </si>
  <si>
    <t>The amount should be reported in EUR.</t>
  </si>
  <si>
    <t xml:space="preserve">Do you apply transactional limit for deposits? </t>
  </si>
  <si>
    <t xml:space="preserve">If 'Yes' please enter the amount of such limit. If 'No' please enter 0 ("zero"). </t>
  </si>
  <si>
    <t xml:space="preserve">Do you apply transactional limit for withdrawals? </t>
  </si>
  <si>
    <t>Section B - Customer Analysis</t>
  </si>
  <si>
    <t>1.5.1</t>
  </si>
  <si>
    <r>
      <t xml:space="preserve">Please enter the number of high risk customers, for whom the company applies enhanced customer Due Diligence measures, as per </t>
    </r>
    <r>
      <rPr>
        <b/>
        <i/>
        <sz val="12"/>
        <rFont val="Calibri"/>
        <family val="2"/>
        <charset val="161"/>
        <scheme val="minor"/>
      </rPr>
      <t>Article 64 of AML/CFT Law of 2007 [188(I)/2007], as amended.</t>
    </r>
  </si>
  <si>
    <t xml:space="preserve">Number of Customers as at the reference date                                                                    </t>
  </si>
  <si>
    <t>Form RBSF-CASP</t>
  </si>
  <si>
    <r>
      <t xml:space="preserve">Please enter the total number of customers as at the reference date.
Please refer to </t>
    </r>
    <r>
      <rPr>
        <b/>
        <sz val="12"/>
        <rFont val="Calibri"/>
        <family val="2"/>
        <charset val="161"/>
        <scheme val="minor"/>
      </rPr>
      <t>Article 2 of AML/CFT Law of 2007 [188(I)/2007], as amended.</t>
    </r>
    <r>
      <rPr>
        <sz val="12"/>
        <rFont val="Calibri"/>
        <family val="2"/>
        <charset val="161"/>
        <scheme val="minor"/>
      </rPr>
      <t xml:space="preserve">
</t>
    </r>
    <r>
      <rPr>
        <b/>
        <sz val="12"/>
        <rFont val="Calibri"/>
        <family val="2"/>
        <charset val="161"/>
        <scheme val="minor"/>
      </rPr>
      <t xml:space="preserve">
</t>
    </r>
    <r>
      <rPr>
        <b/>
        <i/>
        <sz val="12"/>
        <rFont val="Calibri"/>
        <family val="2"/>
        <charset val="161"/>
        <scheme val="minor"/>
      </rPr>
      <t>“customer”</t>
    </r>
    <r>
      <rPr>
        <sz val="12"/>
        <rFont val="Calibri"/>
        <family val="2"/>
        <charset val="161"/>
        <scheme val="minor"/>
      </rPr>
      <t xml:space="preserve"> means a person which aims to enter into a business relationship or carry out an occassional transaction with an obliged entity in or from the Republic.
</t>
    </r>
    <r>
      <rPr>
        <b/>
        <sz val="12"/>
        <rFont val="Calibri"/>
        <family val="2"/>
        <charset val="161"/>
        <scheme val="minor"/>
      </rPr>
      <t xml:space="preserve">
</t>
    </r>
    <r>
      <rPr>
        <b/>
        <i/>
        <sz val="12"/>
        <rFont val="Calibri"/>
        <family val="2"/>
        <charset val="161"/>
        <scheme val="minor"/>
      </rPr>
      <t>“business relationship”</t>
    </r>
    <r>
      <rPr>
        <sz val="12"/>
        <rFont val="Calibri"/>
        <family val="2"/>
        <charset val="161"/>
        <scheme val="minor"/>
      </rPr>
      <t xml:space="preserve"> means a business, professional or commercial relationship between the customer and the obliged entity which is connected with the professional activities of an obliged entity and which is expected by the obliged entity, at the time when the contact is established, to have an element of duration.    </t>
    </r>
  </si>
  <si>
    <t xml:space="preserve">Volume of Transactions of Customers during the reporting period                                                          </t>
  </si>
  <si>
    <t xml:space="preserve">Please insert the part of customers' volume of transactions reported in Cell D14 of Point 1.2 above, related to entity's high risk customers for AML purposes.         </t>
  </si>
  <si>
    <t xml:space="preserve">Please insert the number of customers' transactions reported in Cell D17 of Point 1.3 above, related to entity's high risk customers for AML purposes.         </t>
  </si>
  <si>
    <t xml:space="preserve">Please insert the number of customers reported in Cell D11 of Point 1.1 above, that were categorized as high risk customers for AML purposes.       </t>
  </si>
  <si>
    <t>Total number of Customers as at the reference date</t>
  </si>
  <si>
    <t xml:space="preserve">Number of Transactions of Customers during the reporting period                                                          </t>
  </si>
  <si>
    <t>Value of Customers' Crypto-Assets as at the reference date</t>
  </si>
  <si>
    <t xml:space="preserve">Deposits of Customers during the reporting period                                                                     </t>
  </si>
  <si>
    <t xml:space="preserve">Withdrawals of Customers during the reporting period                         </t>
  </si>
  <si>
    <t xml:space="preserve">Please insert the value of customers' crypto-assets reported in Cell D19 of Point 1.4 above, related to entity's high risk customers for AML purposes.         </t>
  </si>
  <si>
    <t>Please insert the part of customers' deposits reported in Cell D22 of Point 1.5 above, related to entity's high risk customers for AML purposes.</t>
  </si>
  <si>
    <t>Please insert the part of customers' withdrawals reported in Cell D28 of Point 1.6 above, related to entity's high risk customers for AML purposes.</t>
  </si>
  <si>
    <t>Same as point 2.1.1 above</t>
  </si>
  <si>
    <t>Same as point 2.1.2 above</t>
  </si>
  <si>
    <t>Same as point 2.1.3 above</t>
  </si>
  <si>
    <t>Same as point 2.1.4 above</t>
  </si>
  <si>
    <t>Same as point 2.1.5 above</t>
  </si>
  <si>
    <t>Same as point 2.1.6 above</t>
  </si>
  <si>
    <r>
      <t xml:space="preserve">Please enter the number of low risk customers, for whom the company applies simplified customer Due Diligence measures, as per </t>
    </r>
    <r>
      <rPr>
        <b/>
        <i/>
        <sz val="12"/>
        <rFont val="Calibri"/>
        <family val="2"/>
        <charset val="161"/>
        <scheme val="minor"/>
      </rPr>
      <t>Article 63 of AML/CFT Law of 2007 [188(I)/2007], as amended.</t>
    </r>
  </si>
  <si>
    <t>3.3.1</t>
  </si>
  <si>
    <t>3.4.</t>
  </si>
  <si>
    <t>3.4.1</t>
  </si>
  <si>
    <r>
      <t xml:space="preserve">"Other high risk" customers refer to customers who are defined as high risk as per the company's assessment and do not fall under any of the high risk categories above, i.e. in questions 3.1 to 3.3.
Please also refer to </t>
    </r>
    <r>
      <rPr>
        <b/>
        <i/>
        <sz val="12"/>
        <rFont val="Calibri"/>
        <family val="2"/>
        <charset val="161"/>
        <scheme val="minor"/>
      </rPr>
      <t>Article 64(3) of AML/CFT Law of 2007 [188(I)/2007], as amended.</t>
    </r>
  </si>
  <si>
    <t>The total number of transactions of high risk, normal risk and low risk customers equals the total number of transactions of customers</t>
  </si>
  <si>
    <t>The total value of crypto-assets of high risk, normal risk and low risk customers equals the total value of crypto-assets of customers</t>
  </si>
  <si>
    <t>The total deposits of high risk, normal risk and low risk customers equals the total deposits of customers</t>
  </si>
  <si>
    <t>The total withdrawals of high risk, normal risk and low risk customers equals the total withdrawals of customers</t>
  </si>
  <si>
    <t>The total value of crypto-assets of high risk customers does not exceed the total value of crypto-assets of customers</t>
  </si>
  <si>
    <t>The total deposits of high risk customers does not exceed the total deposits of customers</t>
  </si>
  <si>
    <t>The total withdrawals of high risk customers does not exceed the total withdrawals of customers</t>
  </si>
  <si>
    <t>The total number of transactions of high risk customers does not exceed the total number of transactions of customers</t>
  </si>
  <si>
    <t>The total number of transactions of normal risk customers does not exceed the total number of transactions of customers</t>
  </si>
  <si>
    <t>The total value of crypto-assets of normal risk customers does not exceed the total value of crypto-assets of customers</t>
  </si>
  <si>
    <t>The total deposits of normal risk customers does not exceed the total deposits of customers</t>
  </si>
  <si>
    <t>The total withdrawals of normal risk customers does not exceed the total withdrawals of customers</t>
  </si>
  <si>
    <t>The total number of transactions of low risk customers does not exceed the total number of transactions of customers</t>
  </si>
  <si>
    <t>The total value of crypto-assets of low risk customers does not exceed the total value of crypto-assets of customers</t>
  </si>
  <si>
    <t>The total deposits of low risk customers does not exceed the total deposits of customers</t>
  </si>
  <si>
    <t>The total withdrawals of low risk customers does not exceed the total withdrawals of customers</t>
  </si>
  <si>
    <r>
      <rPr>
        <i/>
        <sz val="12"/>
        <color rgb="FF000000"/>
        <rFont val="Calibri"/>
        <family val="2"/>
        <charset val="161"/>
      </rPr>
      <t xml:space="preserve">Regarding "eligible third parties" please refer to </t>
    </r>
    <r>
      <rPr>
        <b/>
        <i/>
        <sz val="12"/>
        <color rgb="FF000000"/>
        <rFont val="Calibri"/>
        <family val="2"/>
        <charset val="161"/>
      </rPr>
      <t>Article 67 of AML/CFT Law of 2007 [188(I)/2007], as amended.</t>
    </r>
  </si>
  <si>
    <t>Please enter the number of Customers who have been convicted or there are any charges or investigation procedures against them for any financial crime and/or predicate offence, as at the reference date.</t>
  </si>
  <si>
    <r>
      <t>For the definition of predicate offence please refer to</t>
    </r>
    <r>
      <rPr>
        <b/>
        <i/>
        <sz val="12"/>
        <color rgb="FF000000"/>
        <rFont val="Calibri"/>
        <family val="2"/>
        <charset val="161"/>
      </rPr>
      <t xml:space="preserve"> Article 5 of AML/CFT Law of 2007 [188(I)/2007], as amended.</t>
    </r>
  </si>
  <si>
    <t>Please enter the number of Customers included in the International Sanctions adopted by the UN Security Council and the Restrictive Measures adopted by the Council of the EU, as at the reference date.</t>
  </si>
  <si>
    <t>Please enter the number of Customers for whom the entity has relied on eligible third parties to perform Due Diligence and KYC procedures, as at the reference date.</t>
  </si>
  <si>
    <t xml:space="preserve">i.e. natural persons or customer with Beneficial Owner(s), with a Net Worth of at least €3 mln. 
For example, if for a particular BO who is considered HNWI, there are 4 customers associated with, then the correct figure in this point is 4 and not 1. In addition, if for 2 BOs who are considered HNWI, there is 1 customer associated with, then the correct figure in this point is 1 and not 2. </t>
  </si>
  <si>
    <t>Please enter the number of Customers that have in their Group Structure a NPO as at the reference date.</t>
  </si>
  <si>
    <t>Please enter the number of Customers that have cash intensive business as at the reference date.</t>
  </si>
  <si>
    <r>
      <t xml:space="preserve">A </t>
    </r>
    <r>
      <rPr>
        <b/>
        <i/>
        <sz val="12"/>
        <color rgb="FF000000"/>
        <rFont val="Calibri"/>
        <family val="2"/>
        <charset val="161"/>
      </rPr>
      <t>cash intensive business</t>
    </r>
    <r>
      <rPr>
        <i/>
        <sz val="12"/>
        <color rgb="FF000000"/>
        <rFont val="Calibri"/>
        <family val="2"/>
        <charset val="161"/>
      </rPr>
      <t xml:space="preserve"> is one that receives a significant amount of receipts in cash or an industry that practices cash payments for services. 
</t>
    </r>
    <r>
      <rPr>
        <b/>
        <i/>
        <u/>
        <sz val="12"/>
        <color rgb="FF000000"/>
        <rFont val="Calibri"/>
        <family val="2"/>
        <charset val="161"/>
      </rPr>
      <t>Examples:</t>
    </r>
    <r>
      <rPr>
        <i/>
        <sz val="12"/>
        <color rgb="FF000000"/>
        <rFont val="Calibri"/>
        <family val="2"/>
        <charset val="161"/>
      </rPr>
      <t xml:space="preserve"> Sectors of bars, Restaurants, Construction companies, Motor vehicle retailers, Car washes, Art and antique dealers, Auction houses, Pawnshops, Jewelleries, Textile retail, Liquor and tobacco stores, Retail/night shops, Gambling services.</t>
    </r>
  </si>
  <si>
    <r>
      <rPr>
        <b/>
        <i/>
        <sz val="12"/>
        <color rgb="FF000000"/>
        <rFont val="Calibri"/>
        <family val="2"/>
        <charset val="161"/>
      </rPr>
      <t xml:space="preserve">Close links </t>
    </r>
    <r>
      <rPr>
        <i/>
        <sz val="12"/>
        <color rgb="FF000000"/>
        <rFont val="Calibri"/>
        <family val="2"/>
        <charset val="161"/>
      </rPr>
      <t>refer to Close association or/and relation to countries with active terrorist organisations or organisations operating to high risk countries in relation to terrorism financing through:
(a) Transactional or business relationship with counterparties which are directly or indirectly related to active terrorist organisations or are operating in high risk to TF countries
(b) if the client's parent or subsidiary undertaking is related to TF
(c) if client owns or controls 25 % or more of the voting or capital to organisations which are related to TF
(d) if client owns or controls indirectly 25% or more of the voting or capital to organisations which are related to TF</t>
    </r>
  </si>
  <si>
    <r>
      <rPr>
        <b/>
        <i/>
        <sz val="12"/>
        <color rgb="FF000000"/>
        <rFont val="Calibri"/>
        <family val="2"/>
        <charset val="161"/>
      </rPr>
      <t xml:space="preserve">Complex Structures </t>
    </r>
    <r>
      <rPr>
        <i/>
        <sz val="12"/>
        <color rgb="FF000000"/>
        <rFont val="Calibri"/>
        <family val="2"/>
        <charset val="161"/>
      </rPr>
      <t>refer to a company structure consists of more than 3 levels of ownership.</t>
    </r>
  </si>
  <si>
    <t>Please enter the number of Customers that are identified by the entity to have close links with TF as at the reference date.</t>
  </si>
  <si>
    <t>Please enter the number of Customers that are corporate customers with complex structures as at the reference date.</t>
  </si>
  <si>
    <t xml:space="preserve">Please enter the number of Customers that are trusts as at the reference date. </t>
  </si>
  <si>
    <t xml:space="preserve">Please enter the number of Customers that are Special Purpose Vehicles as at the reference date. </t>
  </si>
  <si>
    <t xml:space="preserve">Please enter the number of Customers that are employed in the Fintech industry as at the reference date. </t>
  </si>
  <si>
    <t>The total number of customers who have been convicted or there are any charges or investigation procedures against them for any financial crime and/or predicate offence does not exceed the total number of customers</t>
  </si>
  <si>
    <t>The total number of customers included in the International Sanctions adopted by the UN Security Council and the Restrictive Measures adopted by the Council of the EU does not exceed the total number of customers</t>
  </si>
  <si>
    <t>The total number of customers that are trusts does not exceed the total number of customers</t>
  </si>
  <si>
    <t>The total number of customers that are Special Purpose Vehicles does not exceed the total number of customers</t>
  </si>
  <si>
    <t>The total number of Customers that are employed in the Fintech industry does not exceed the total number of customers</t>
  </si>
  <si>
    <t>Question 1</t>
  </si>
  <si>
    <t>Question 2</t>
  </si>
  <si>
    <t>Question 3</t>
  </si>
  <si>
    <r>
      <t xml:space="preserve">Please analyse the total number of </t>
    </r>
    <r>
      <rPr>
        <b/>
        <sz val="11"/>
        <color rgb="FF000000"/>
        <rFont val="Calibri"/>
        <family val="2"/>
        <charset val="161"/>
      </rPr>
      <t>PEP customers and/or PEP beneficial owners</t>
    </r>
    <r>
      <rPr>
        <sz val="11"/>
        <color theme="1"/>
        <rFont val="Calibri"/>
        <family val="2"/>
        <charset val="161"/>
        <scheme val="minor"/>
      </rPr>
      <t xml:space="preserve">, per country of residence / incorporation, as at the reference date. </t>
    </r>
  </si>
  <si>
    <t>Question 4</t>
  </si>
  <si>
    <t>Question 5</t>
  </si>
  <si>
    <t>Question 6</t>
  </si>
  <si>
    <r>
      <rPr>
        <b/>
        <sz val="11"/>
        <color rgb="FF000000"/>
        <rFont val="Calibri"/>
        <family val="2"/>
        <charset val="161"/>
      </rPr>
      <t xml:space="preserve">Rows 23-271: </t>
    </r>
    <r>
      <rPr>
        <sz val="11"/>
        <color theme="1"/>
        <rFont val="Calibri"/>
        <family val="2"/>
        <charset val="161"/>
        <scheme val="minor"/>
      </rPr>
      <t xml:space="preserve">If Column C is completed by the entity, then Column D must be completed by the entity. </t>
    </r>
  </si>
  <si>
    <r>
      <rPr>
        <b/>
        <sz val="11"/>
        <color rgb="FF000000"/>
        <rFont val="Calibri"/>
        <family val="2"/>
        <charset val="161"/>
      </rPr>
      <t>Row 22:</t>
    </r>
    <r>
      <rPr>
        <sz val="11"/>
        <color theme="1"/>
        <rFont val="Calibri"/>
        <family val="2"/>
        <charset val="161"/>
        <scheme val="minor"/>
      </rPr>
      <t xml:space="preserve"> All cells of row 22 must be completed by the entity. If a cell of row 22 is not applicable, please insert '0' or 'N/A', accordingly.</t>
    </r>
  </si>
  <si>
    <r>
      <rPr>
        <b/>
        <sz val="11"/>
        <color rgb="FF000000"/>
        <rFont val="Calibri"/>
        <family val="2"/>
        <charset val="161"/>
      </rPr>
      <t xml:space="preserve">Rows 23-271: </t>
    </r>
    <r>
      <rPr>
        <sz val="11"/>
        <color theme="1"/>
        <rFont val="Calibri"/>
        <family val="2"/>
        <charset val="161"/>
        <scheme val="minor"/>
      </rPr>
      <t xml:space="preserve">If Column G is completed by the entity, then Column H must be completed by the entity. </t>
    </r>
  </si>
  <si>
    <r>
      <rPr>
        <b/>
        <sz val="11"/>
        <color rgb="FF000000"/>
        <rFont val="Calibri"/>
        <family val="2"/>
        <charset val="161"/>
      </rPr>
      <t>Rows 23-271:</t>
    </r>
    <r>
      <rPr>
        <sz val="11"/>
        <color theme="1"/>
        <rFont val="Calibri"/>
        <family val="2"/>
        <charset val="161"/>
        <scheme val="minor"/>
      </rPr>
      <t xml:space="preserve"> If Column K is completed by the entity, then Column L must be completed by the entity. </t>
    </r>
  </si>
  <si>
    <r>
      <t xml:space="preserve">Please analyse the total number of </t>
    </r>
    <r>
      <rPr>
        <b/>
        <sz val="11"/>
        <color rgb="FF000000"/>
        <rFont val="Calibri"/>
        <family val="2"/>
        <charset val="161"/>
      </rPr>
      <t>natural persons (customers and customers' beneficial owners)</t>
    </r>
    <r>
      <rPr>
        <sz val="11"/>
        <color theme="1"/>
        <rFont val="Calibri"/>
        <family val="2"/>
        <charset val="161"/>
        <scheme val="minor"/>
      </rPr>
      <t>, per country of residence, as at the reference date.</t>
    </r>
  </si>
  <si>
    <r>
      <t xml:space="preserve">Please analyse the total number of </t>
    </r>
    <r>
      <rPr>
        <b/>
        <sz val="11"/>
        <color rgb="FF000000"/>
        <rFont val="Calibri"/>
        <family val="2"/>
        <charset val="161"/>
      </rPr>
      <t>customers (legal entities)</t>
    </r>
    <r>
      <rPr>
        <sz val="11"/>
        <color theme="1"/>
        <rFont val="Calibri"/>
        <family val="2"/>
        <charset val="161"/>
        <scheme val="minor"/>
      </rPr>
      <t>, per country of registration, as at the reference date.</t>
    </r>
  </si>
  <si>
    <r>
      <t xml:space="preserve">Please select the countries (other than Cyprus) where the company has </t>
    </r>
    <r>
      <rPr>
        <b/>
        <sz val="11"/>
        <color rgb="FF000000"/>
        <rFont val="Calibri"/>
        <family val="2"/>
        <charset val="161"/>
      </rPr>
      <t xml:space="preserve">financial and other trade linkages/collaborations, </t>
    </r>
    <r>
      <rPr>
        <sz val="11"/>
        <color rgb="FF000000"/>
        <rFont val="Calibri"/>
        <family val="2"/>
        <charset val="161"/>
      </rPr>
      <t>as at the reference date</t>
    </r>
    <r>
      <rPr>
        <b/>
        <sz val="11"/>
        <color rgb="FF000000"/>
        <rFont val="Calibri"/>
        <family val="2"/>
        <charset val="161"/>
      </rPr>
      <t>.</t>
    </r>
    <r>
      <rPr>
        <sz val="11"/>
        <color theme="1"/>
        <rFont val="Calibri"/>
        <family val="2"/>
        <charset val="161"/>
        <scheme val="minor"/>
      </rPr>
      <t xml:space="preserve"> 
</t>
    </r>
    <r>
      <rPr>
        <b/>
        <i/>
        <sz val="10"/>
        <color rgb="FF000000"/>
        <rFont val="Calibri"/>
        <family val="2"/>
        <charset val="161"/>
      </rPr>
      <t>Financial linkages</t>
    </r>
    <r>
      <rPr>
        <i/>
        <sz val="10"/>
        <color rgb="FF000000"/>
        <rFont val="Calibri"/>
        <family val="2"/>
        <charset val="161"/>
      </rPr>
      <t xml:space="preserve"> can be considered through fund flows within or across jurisdiction, bank deposits, correspondent banking, investments, incoming and outgoing wire transfers.
</t>
    </r>
    <r>
      <rPr>
        <b/>
        <i/>
        <sz val="10"/>
        <color rgb="FF000000"/>
        <rFont val="Calibri"/>
        <family val="2"/>
        <charset val="161"/>
      </rPr>
      <t xml:space="preserve">Trade linkages </t>
    </r>
    <r>
      <rPr>
        <i/>
        <sz val="10"/>
        <color rgb="FF000000"/>
        <rFont val="Calibri"/>
        <family val="2"/>
        <charset val="161"/>
      </rPr>
      <t>can be considered those links between the trade centre and funds or assets to designated individuals or entities and their associates.</t>
    </r>
  </si>
  <si>
    <t>Does the Company have Customers or Customers' BOs (for legal entities) whose residence is from:</t>
  </si>
  <si>
    <t>Does the Company have a BO, a parent or subsidiary company, a branch or representative office in/from:</t>
  </si>
  <si>
    <t>Does the Company have relationships/collaborations with third parties established in:</t>
  </si>
  <si>
    <t xml:space="preserve">If 'Yes' please enter the total number of such customers. If 'No' please enter 0 ("zero"). </t>
  </si>
  <si>
    <t>If 'Yes' please enter the total number of such customers. If 'No' please enter 0 ("zero").</t>
  </si>
  <si>
    <t>FATF high risk and increased monitoring jurisdictions</t>
  </si>
  <si>
    <t>https://ec.europa.eu/info/business-economy-euro/banking-and-finance/financial-supervision-and-risk-management/anti-money-laundering-and-countering-financing-terrorism/eu-policy-high-risk-third-countries_en</t>
  </si>
  <si>
    <r>
      <rPr>
        <sz val="11"/>
        <color theme="1"/>
        <rFont val="Calibri"/>
        <family val="2"/>
        <charset val="161"/>
        <scheme val="minor"/>
      </rPr>
      <t xml:space="preserve">European Commission High Risk Third Countries, as per </t>
    </r>
    <r>
      <rPr>
        <b/>
        <sz val="11"/>
        <color theme="1"/>
        <rFont val="Calibri"/>
        <family val="2"/>
        <charset val="161"/>
        <scheme val="minor"/>
      </rPr>
      <t>Article 64(1)(a) of AML/CFT Law of 2007 [188(I)/2007], as amended</t>
    </r>
  </si>
  <si>
    <r>
      <rPr>
        <sz val="11"/>
        <rFont val="Calibri"/>
        <family val="2"/>
        <charset val="161"/>
      </rPr>
      <t>“High risk and increased monitoring  jurisdictions” are published on the FATF website</t>
    </r>
    <r>
      <rPr>
        <sz val="11"/>
        <color theme="10"/>
        <rFont val="Calibri"/>
        <family val="2"/>
        <charset val="161"/>
      </rPr>
      <t xml:space="preserve"> </t>
    </r>
    <r>
      <rPr>
        <u/>
        <sz val="11"/>
        <color theme="10"/>
        <rFont val="Calibri"/>
        <family val="2"/>
        <charset val="161"/>
      </rPr>
      <t>(http://www.fatf-gafi.org/)</t>
    </r>
  </si>
  <si>
    <t>Has there been a change in the company's shareholding structure during the reporting period?</t>
  </si>
  <si>
    <t>Ownership</t>
  </si>
  <si>
    <t>Outsourcing</t>
  </si>
  <si>
    <t>Has there been a change in the company's Board Members during the reporting period?</t>
  </si>
  <si>
    <t>Does any of the company's shareholders and/or BOs belong to any of the following groups?</t>
  </si>
  <si>
    <t>Does the company have any Board Members and/or shareholders who are Politically Exposed Persons (PEP)?</t>
  </si>
  <si>
    <t>Does the company have any Board Members and/or shareholders that obtained residency or citizenship in Cyprus in exchange of capital transfers, purchase of property or government bonds, or investment in corporate entities in Cyprus?</t>
  </si>
  <si>
    <r>
      <t xml:space="preserve">Statement of Financial Position </t>
    </r>
    <r>
      <rPr>
        <sz val="12"/>
        <rFont val="Calibri"/>
        <family val="2"/>
        <charset val="161"/>
        <scheme val="minor"/>
      </rPr>
      <t>(as at the reference date - refer to Section A)</t>
    </r>
  </si>
  <si>
    <r>
      <t xml:space="preserve">Income Statement </t>
    </r>
    <r>
      <rPr>
        <sz val="12"/>
        <rFont val="Calibri"/>
        <family val="2"/>
        <charset val="161"/>
        <scheme val="minor"/>
      </rPr>
      <t>(during the reporting period - refer to Section A)</t>
    </r>
  </si>
  <si>
    <t xml:space="preserve">Tax                                                                                                                                                                                                                                                                                                                                                                                                                           </t>
  </si>
  <si>
    <t xml:space="preserve">For tax expense insert a positive value and for tax income a negative value. </t>
  </si>
  <si>
    <t xml:space="preserve">All figures should be provided in EUR.                                                                                                                                                                                                </t>
  </si>
  <si>
    <t xml:space="preserve">Please complete the required financial information/data in relation to the entity (based on audited). </t>
  </si>
  <si>
    <t>Other income from non-trading activities (i.e. out of the normal course of business/activities of the entity) may include rent income, profit from the disposal of non-inventory asset etc. 
For Other Income insert a positive value and for Other Expense insert a negative value.</t>
  </si>
  <si>
    <t>Reserves should include any other type of reserves the entity created 
(e.g. Revaluation Reserve, Available-for-Sale Reserve etc.)</t>
  </si>
  <si>
    <t>Total Assets equal Total Liabilities and Equity</t>
  </si>
  <si>
    <r>
      <t xml:space="preserve">Please report whether you have provided or not the following </t>
    </r>
    <r>
      <rPr>
        <b/>
        <sz val="12"/>
        <color rgb="FF000000"/>
        <rFont val="Calibri"/>
        <family val="2"/>
        <charset val="161"/>
        <scheme val="minor"/>
      </rPr>
      <t>Crypro-Asset Services</t>
    </r>
    <r>
      <rPr>
        <sz val="12"/>
        <color rgb="FF000000"/>
        <rFont val="Calibri"/>
        <family val="2"/>
        <charset val="161"/>
        <scheme val="minor"/>
      </rPr>
      <t>, during the reporting period.</t>
    </r>
  </si>
  <si>
    <r>
      <t xml:space="preserve">Please report whether you have provided or not the following </t>
    </r>
    <r>
      <rPr>
        <b/>
        <sz val="12"/>
        <color rgb="FF000000"/>
        <rFont val="Calibri"/>
        <family val="2"/>
        <charset val="161"/>
        <scheme val="minor"/>
      </rPr>
      <t>Financial Services related to Crypro-Assets</t>
    </r>
    <r>
      <rPr>
        <sz val="12"/>
        <color rgb="FF000000"/>
        <rFont val="Calibri"/>
        <family val="2"/>
        <charset val="161"/>
        <scheme val="minor"/>
      </rPr>
      <t>, during the reporting period.</t>
    </r>
  </si>
  <si>
    <t>Total Volume of Transactions performed by the company</t>
  </si>
  <si>
    <r>
      <t xml:space="preserve">Please report the total volume of transactions (in EUR) that were </t>
    </r>
    <r>
      <rPr>
        <b/>
        <i/>
        <u/>
        <sz val="12"/>
        <color rgb="FF000000"/>
        <rFont val="Calibri"/>
        <family val="2"/>
        <charset val="161"/>
        <scheme val="minor"/>
      </rPr>
      <t>performed by the company on own account during the reporting period. Do not include transactions on behalf of customers.</t>
    </r>
  </si>
  <si>
    <t>Does the Company engage in transactions with unregistered foreign Virtual Asset Service Providers?</t>
  </si>
  <si>
    <t>Does the Company accept crypto-assets’ transactions to and/or from unidentifiable unhosted wallets?</t>
  </si>
  <si>
    <t>Does the Company engage in transactions related with crypto-assets that were subject to mixing?</t>
  </si>
  <si>
    <t>Does the Company engage in off-chain crypto-assets transactions?</t>
  </si>
  <si>
    <t>Does the Company engage in any type of transaction that does not have a clear audit trail?</t>
  </si>
  <si>
    <t>Does the Company use crypto-assets as collateral for loans to its customers?</t>
  </si>
  <si>
    <t xml:space="preserve">If 'Yes' please enter the value of such collateral. If 'No' please enter 0 ("zero"). </t>
  </si>
  <si>
    <t xml:space="preserve">If 'Yes' please enter the volume of such transactions. If 'No' please enter 0 ("zero"). </t>
  </si>
  <si>
    <t>Does the Company involve in any activity related to an initial coin offering or a security token offering?</t>
  </si>
  <si>
    <t>Has the Company created and used additional wallets addresses which were not provided during the registration process?</t>
  </si>
  <si>
    <t>Has the Company appointed any third parties to access the customer's wallets during the reporting period?</t>
  </si>
  <si>
    <t>Are the private keys of customers' wallets held by the Company?</t>
  </si>
  <si>
    <t>Are customers' crypto-assets held in wallets segregated from the Company's crypto-assets?</t>
  </si>
  <si>
    <t xml:space="preserve">If 'Yes' please enter the value of such crypto-assets. If 'No' please enter 0 ("zero"). </t>
  </si>
  <si>
    <t>Are customers' crypto-assets held off-chain (i.e. in cold wallets)?</t>
  </si>
  <si>
    <t>Are customers' crypto-assets held with third party Custodian(s)?</t>
  </si>
  <si>
    <t xml:space="preserve">Please report name, country of incorporation and any relation with the Company. </t>
  </si>
  <si>
    <t>Please enter the number of customers on-boarded during the reporting period.</t>
  </si>
  <si>
    <t>Please enter the total number of customer accounts closed following an internal suspicion report or following a request by MOKAS during the reporting period.</t>
  </si>
  <si>
    <t>Please enter the number of complaints received during the reporting period.</t>
  </si>
  <si>
    <t>Please enter the number of REJECTED establishments of business relationships with customers, due to AML purposes (i.e. incomplete Customer Due Diligence) during the reporting period.</t>
  </si>
  <si>
    <t>Please enter the number of TERMINATED business relationships with customers already established, due to AML purposes (i.e. incomplete Customer Due Diligence) during the reporting period.</t>
  </si>
  <si>
    <t>C.</t>
  </si>
  <si>
    <r>
      <t xml:space="preserve">Name of Entity </t>
    </r>
    <r>
      <rPr>
        <i/>
        <sz val="12"/>
        <color indexed="8"/>
        <rFont val="Calibri"/>
        <family val="2"/>
        <charset val="161"/>
        <scheme val="minor"/>
      </rPr>
      <t>(as on CySEC's license)</t>
    </r>
  </si>
  <si>
    <t>CASP's Postal Address</t>
  </si>
  <si>
    <t>CASP's Telephone Number</t>
  </si>
  <si>
    <t>CASP's Website</t>
  </si>
  <si>
    <t>File information (for official use only)</t>
  </si>
  <si>
    <t>Identification of the reporting entity</t>
  </si>
  <si>
    <t>D.</t>
  </si>
  <si>
    <t>CySEC will use this information for the purposes of conducting statistical analyses, risk management and other purposes.</t>
  </si>
  <si>
    <r>
      <t xml:space="preserve">CySEC's Law of 2009, as amended, to complete </t>
    </r>
    <r>
      <rPr>
        <b/>
        <sz val="12"/>
        <color rgb="FF000000"/>
        <rFont val="Calibri"/>
        <family val="2"/>
        <charset val="161"/>
        <scheme val="minor"/>
      </rPr>
      <t xml:space="preserve">Form RBSF-CASP </t>
    </r>
    <r>
      <rPr>
        <sz val="12"/>
        <color rgb="FF000000"/>
        <rFont val="Calibri"/>
        <family val="2"/>
        <charset val="161"/>
        <scheme val="minor"/>
      </rPr>
      <t xml:space="preserve">(the 'Form').  </t>
    </r>
  </si>
  <si>
    <t>The answers should relate only to Crypto-Asset activities as this is defined in AML/CFT Law and not to any other Financial Instruments fall under MiFID.</t>
  </si>
  <si>
    <t xml:space="preserve">You are kindly requested to complete the following sections of this Form.    </t>
  </si>
  <si>
    <r>
      <t xml:space="preserve">4) Drag, Cut, Copy, Paste functions: </t>
    </r>
    <r>
      <rPr>
        <sz val="12"/>
        <color rgb="FF000000"/>
        <rFont val="Calibri"/>
        <family val="2"/>
        <charset val="161"/>
        <scheme val="minor"/>
      </rPr>
      <t xml:space="preserve">The entities </t>
    </r>
    <r>
      <rPr>
        <b/>
        <u/>
        <sz val="12"/>
        <color rgb="FF000000"/>
        <rFont val="Calibri"/>
        <family val="2"/>
        <charset val="161"/>
        <scheme val="minor"/>
      </rPr>
      <t>should avoid</t>
    </r>
    <r>
      <rPr>
        <b/>
        <sz val="12"/>
        <color rgb="FF000000"/>
        <rFont val="Calibri"/>
        <family val="2"/>
        <charset val="161"/>
        <scheme val="minor"/>
      </rPr>
      <t xml:space="preserve"> </t>
    </r>
    <r>
      <rPr>
        <sz val="12"/>
        <color rgb="FF000000"/>
        <rFont val="Calibri"/>
        <family val="2"/>
        <charset val="161"/>
        <scheme val="minor"/>
      </rPr>
      <t xml:space="preserve">using functions like drag, cut, copy and paste, since </t>
    </r>
    <r>
      <rPr>
        <b/>
        <sz val="12"/>
        <color rgb="FF000000"/>
        <rFont val="Calibri"/>
        <family val="2"/>
        <charset val="161"/>
        <scheme val="minor"/>
      </rPr>
      <t xml:space="preserve">such functions affect the </t>
    </r>
  </si>
  <si>
    <r>
      <t xml:space="preserve">9) Submission Date: </t>
    </r>
    <r>
      <rPr>
        <sz val="12"/>
        <color rgb="FF000000"/>
        <rFont val="Calibri"/>
        <family val="2"/>
        <charset val="161"/>
        <scheme val="minor"/>
      </rPr>
      <t xml:space="preserve">The submission date in </t>
    </r>
    <r>
      <rPr>
        <b/>
        <sz val="12"/>
        <color rgb="FF000000"/>
        <rFont val="Calibri"/>
        <family val="2"/>
        <charset val="161"/>
        <scheme val="minor"/>
      </rPr>
      <t xml:space="preserve">Section A, Cell D16 </t>
    </r>
    <r>
      <rPr>
        <sz val="12"/>
        <color rgb="FF000000"/>
        <rFont val="Calibri"/>
        <family val="2"/>
        <charset val="161"/>
        <scheme val="minor"/>
      </rPr>
      <t>must be the actual date for submitting the Form through the TRS.</t>
    </r>
  </si>
  <si>
    <r>
      <t xml:space="preserve">11) Reference Date: </t>
    </r>
    <r>
      <rPr>
        <sz val="12"/>
        <color rgb="FF000000"/>
        <rFont val="Calibri"/>
        <family val="2"/>
        <charset val="161"/>
        <scheme val="minor"/>
      </rPr>
      <t xml:space="preserve">The reference date in </t>
    </r>
    <r>
      <rPr>
        <b/>
        <sz val="12"/>
        <color rgb="FF000000"/>
        <rFont val="Calibri"/>
        <family val="2"/>
        <charset val="161"/>
        <scheme val="minor"/>
      </rPr>
      <t xml:space="preserve">Section A, Cell D15 </t>
    </r>
    <r>
      <rPr>
        <sz val="12"/>
        <color rgb="FF000000"/>
        <rFont val="Calibri"/>
        <family val="2"/>
        <charset val="161"/>
        <scheme val="minor"/>
      </rPr>
      <t xml:space="preserve">is the date as at the end of the reporting period. </t>
    </r>
  </si>
  <si>
    <r>
      <t>6) Amounts should be completed / reported in Euro (€)</t>
    </r>
    <r>
      <rPr>
        <sz val="12"/>
        <color rgb="FF000000"/>
        <rFont val="Calibri"/>
        <family val="2"/>
        <charset val="161"/>
        <scheme val="minor"/>
      </rPr>
      <t xml:space="preserve"> (also indicated as the reporting currency in </t>
    </r>
    <r>
      <rPr>
        <b/>
        <sz val="12"/>
        <color rgb="FF000000"/>
        <rFont val="Calibri"/>
        <family val="2"/>
        <charset val="161"/>
        <scheme val="minor"/>
      </rPr>
      <t>Section A, Cell D11</t>
    </r>
    <r>
      <rPr>
        <sz val="12"/>
        <color rgb="FF000000"/>
        <rFont val="Calibri"/>
        <family val="2"/>
        <charset val="161"/>
        <scheme val="minor"/>
      </rPr>
      <t xml:space="preserve">). </t>
    </r>
  </si>
  <si>
    <t xml:space="preserve">8) Before submission, it must be ensured that the Summary Result in the tab "Validation Tests" indicates 'Validated'. </t>
  </si>
  <si>
    <r>
      <t xml:space="preserve">10) Re-submission Date: </t>
    </r>
    <r>
      <rPr>
        <sz val="12"/>
        <color rgb="FF000000"/>
        <rFont val="Calibri"/>
        <family val="2"/>
        <charset val="161"/>
        <scheme val="minor"/>
      </rPr>
      <t xml:space="preserve">The submission date in </t>
    </r>
    <r>
      <rPr>
        <b/>
        <sz val="12"/>
        <color rgb="FF000000"/>
        <rFont val="Calibri"/>
        <family val="2"/>
        <charset val="161"/>
        <scheme val="minor"/>
      </rPr>
      <t xml:space="preserve">Section A, Cell D16 </t>
    </r>
    <r>
      <rPr>
        <sz val="12"/>
        <color rgb="FF000000"/>
        <rFont val="Calibri"/>
        <family val="2"/>
        <charset val="161"/>
        <scheme val="minor"/>
      </rPr>
      <t>must be the actual date of re-submission of the Form through the TRS.</t>
    </r>
  </si>
  <si>
    <t>This ensures that all control checks in the aforesaid tab indicate 'TRUE' . Kindly note, that an explanation for each control test is provided.</t>
  </si>
  <si>
    <t xml:space="preserve">https://www.cysec.gov.cy/el-GR/legislation/sanctions/ </t>
  </si>
  <si>
    <t>Crypto Asset Services Providers ('CASPs')</t>
  </si>
  <si>
    <r>
      <t xml:space="preserve">Cyprus Securities and Exchange Commission ('CySEC') requests </t>
    </r>
    <r>
      <rPr>
        <b/>
        <u/>
        <sz val="12"/>
        <color rgb="FF000000"/>
        <rFont val="Calibri"/>
        <family val="2"/>
        <charset val="161"/>
        <scheme val="minor"/>
      </rPr>
      <t>all registered Crypto Asset Services Providers ('CASPs')</t>
    </r>
    <r>
      <rPr>
        <sz val="12"/>
        <color rgb="FF000000"/>
        <rFont val="Calibri"/>
        <family val="2"/>
        <charset val="161"/>
        <scheme val="minor"/>
      </rPr>
      <t xml:space="preserve">, pursuant to Section 25(1)(c)(ii) of </t>
    </r>
  </si>
  <si>
    <t>Please enter the number of Customers that are Non Profit Organisations ('NPO') as at the reference date.</t>
  </si>
  <si>
    <t>Does the Company engage in transactions related with Anonymity Enhanced Tokens ('AETs')?</t>
  </si>
  <si>
    <t>If the answer in question 17 is not 0 ("zero"), then please report the top 3 third party Custodian(s).</t>
  </si>
  <si>
    <t>Please enter the total number of Suspicious Activity Reports ('SARs') reported to MOKAS during the reporting period.</t>
  </si>
  <si>
    <t>17.1</t>
  </si>
  <si>
    <t>23.1</t>
  </si>
  <si>
    <t>Otherwise, please leave point 17.1 empty.</t>
  </si>
  <si>
    <t>If the answer in question 23 is not 0 ("zero"), then please report the top 3 common complaints received during the reporting period. Otherwise, please leave point 23.1 empty.</t>
  </si>
  <si>
    <r>
      <t xml:space="preserve">Please select the countries (other than Cyprus) where the company has </t>
    </r>
    <r>
      <rPr>
        <b/>
        <sz val="11"/>
        <color rgb="FF000000"/>
        <rFont val="Calibri"/>
        <family val="2"/>
        <charset val="161"/>
      </rPr>
      <t xml:space="preserve">presence, </t>
    </r>
    <r>
      <rPr>
        <sz val="11"/>
        <color rgb="FF000000"/>
        <rFont val="Calibri"/>
        <family val="2"/>
        <charset val="161"/>
      </rPr>
      <t>as at the reference date</t>
    </r>
    <r>
      <rPr>
        <b/>
        <sz val="11"/>
        <color rgb="FF000000"/>
        <rFont val="Calibri"/>
        <family val="2"/>
        <charset val="161"/>
      </rPr>
      <t xml:space="preserve">.
</t>
    </r>
    <r>
      <rPr>
        <i/>
        <sz val="10"/>
        <color rgb="FF000000"/>
        <rFont val="Calibri"/>
        <family val="2"/>
        <charset val="161"/>
      </rPr>
      <t>(Presence in the group company, branches and affiliates)</t>
    </r>
  </si>
  <si>
    <r>
      <t xml:space="preserve">Please select the countries (other than Cyprus) where the company has </t>
    </r>
    <r>
      <rPr>
        <b/>
        <sz val="11"/>
        <color rgb="FF000000"/>
        <rFont val="Calibri"/>
        <family val="2"/>
        <charset val="161"/>
      </rPr>
      <t xml:space="preserve">business promotion establishments, </t>
    </r>
    <r>
      <rPr>
        <sz val="11"/>
        <color rgb="FF000000"/>
        <rFont val="Calibri"/>
        <family val="2"/>
        <charset val="161"/>
      </rPr>
      <t>as at the reference date</t>
    </r>
    <r>
      <rPr>
        <b/>
        <sz val="11"/>
        <color rgb="FF000000"/>
        <rFont val="Calibri"/>
        <family val="2"/>
        <charset val="161"/>
      </rPr>
      <t xml:space="preserve">.
</t>
    </r>
    <r>
      <rPr>
        <i/>
        <sz val="10"/>
        <color rgb="FF000000"/>
        <rFont val="Calibri"/>
        <family val="2"/>
        <charset val="161"/>
      </rPr>
      <t>(Introducers / agents / alliances / fund distributors / sub-distributors)</t>
    </r>
  </si>
  <si>
    <r>
      <t xml:space="preserve">Country of residence
</t>
    </r>
    <r>
      <rPr>
        <i/>
        <sz val="12"/>
        <color indexed="8"/>
        <rFont val="Calibri"/>
        <family val="2"/>
        <charset val="161"/>
        <scheme val="minor"/>
      </rPr>
      <t>(Applicable only for natural persons)</t>
    </r>
    <r>
      <rPr>
        <b/>
        <sz val="12"/>
        <color indexed="8"/>
        <rFont val="Calibri"/>
        <family val="2"/>
        <charset val="161"/>
        <scheme val="minor"/>
      </rPr>
      <t xml:space="preserve">
</t>
    </r>
    <r>
      <rPr>
        <b/>
        <sz val="12"/>
        <color rgb="FF0066CC"/>
        <rFont val="Calibri"/>
        <family val="2"/>
        <charset val="161"/>
        <scheme val="minor"/>
      </rPr>
      <t>(Note 3)</t>
    </r>
  </si>
  <si>
    <r>
      <t xml:space="preserve">Country of residence of BO(s) 
</t>
    </r>
    <r>
      <rPr>
        <i/>
        <sz val="12"/>
        <color indexed="8"/>
        <rFont val="Calibri"/>
        <family val="2"/>
        <charset val="161"/>
        <scheme val="minor"/>
      </rPr>
      <t>(Applicable only to legal entities)</t>
    </r>
    <r>
      <rPr>
        <b/>
        <sz val="12"/>
        <color indexed="8"/>
        <rFont val="Calibri"/>
        <family val="2"/>
        <charset val="161"/>
        <scheme val="minor"/>
      </rPr>
      <t xml:space="preserve">
</t>
    </r>
    <r>
      <rPr>
        <b/>
        <sz val="12"/>
        <color rgb="FF0066CC"/>
        <rFont val="Calibri"/>
        <family val="2"/>
        <charset val="161"/>
        <scheme val="minor"/>
      </rPr>
      <t>(Note 4)</t>
    </r>
  </si>
  <si>
    <r>
      <t xml:space="preserve">Country of incorporation </t>
    </r>
    <r>
      <rPr>
        <i/>
        <sz val="12"/>
        <rFont val="Calibri"/>
        <family val="2"/>
        <charset val="161"/>
        <scheme val="minor"/>
      </rPr>
      <t xml:space="preserve">(Applicable only to legal entities)
</t>
    </r>
    <r>
      <rPr>
        <b/>
        <sz val="12"/>
        <color rgb="FF0066CC"/>
        <rFont val="Calibri"/>
        <family val="2"/>
        <charset val="161"/>
        <scheme val="minor"/>
      </rPr>
      <t>(Note 5)</t>
    </r>
  </si>
  <si>
    <r>
      <t xml:space="preserve">Please complete the required information / data for the entity's top ten clients.
</t>
    </r>
    <r>
      <rPr>
        <b/>
        <sz val="12"/>
        <color theme="1"/>
        <rFont val="Calibri"/>
        <family val="2"/>
        <charset val="161"/>
        <scheme val="minor"/>
      </rPr>
      <t>"Top 10 clients"</t>
    </r>
    <r>
      <rPr>
        <sz val="12"/>
        <color theme="1"/>
        <rFont val="Calibri"/>
        <family val="2"/>
        <charset val="161"/>
        <scheme val="minor"/>
      </rPr>
      <t xml:space="preserve"> refer to the 10 biggest clients of the regulated entity in terms of the sum of total inflows and ouflows in/from each client's account.
All figures should be provided in EUR.</t>
    </r>
  </si>
  <si>
    <r>
      <t xml:space="preserve">Total Inflows in Client's Accounts
</t>
    </r>
    <r>
      <rPr>
        <i/>
        <sz val="12"/>
        <color indexed="8"/>
        <rFont val="Calibri"/>
        <family val="2"/>
        <charset val="161"/>
        <scheme val="minor"/>
      </rPr>
      <t>(for the reporting period)</t>
    </r>
  </si>
  <si>
    <r>
      <t xml:space="preserve">Total Outflows from Client's Accounts
</t>
    </r>
    <r>
      <rPr>
        <i/>
        <sz val="12"/>
        <color indexed="8"/>
        <rFont val="Calibri"/>
        <family val="2"/>
        <charset val="161"/>
        <scheme val="minor"/>
      </rPr>
      <t>(for the reporting period)</t>
    </r>
  </si>
  <si>
    <r>
      <t xml:space="preserve">Total Inflows and Ouflows in/from Client's Account                               </t>
    </r>
    <r>
      <rPr>
        <i/>
        <sz val="12"/>
        <color indexed="8"/>
        <rFont val="Calibri"/>
        <family val="2"/>
        <charset val="161"/>
        <scheme val="minor"/>
      </rPr>
      <t>(column J + column K)</t>
    </r>
  </si>
  <si>
    <r>
      <t xml:space="preserve">Client's crypto-assets </t>
    </r>
    <r>
      <rPr>
        <i/>
        <sz val="12"/>
        <color indexed="8"/>
        <rFont val="Calibri"/>
        <family val="2"/>
        <charset val="161"/>
        <scheme val="minor"/>
      </rPr>
      <t xml:space="preserve">(Balance as at </t>
    </r>
    <r>
      <rPr>
        <i/>
        <sz val="12"/>
        <rFont val="Calibri"/>
        <family val="2"/>
        <charset val="161"/>
        <scheme val="minor"/>
      </rPr>
      <t>the reference date)</t>
    </r>
  </si>
  <si>
    <t>Please select from drop-down list.
Please refer to tab "Allowed Values" to map the relevant country to the corresponding ISO code.
Include the details of the 3 BOs with the largest shareholding. If the BOs are less than 3, the relevant cells should be indicated as N/A.  
In cases of shareholders with equal holding, please provide the details of those who are considered of highest AML risk as per the Company's policy.</t>
  </si>
  <si>
    <t xml:space="preserve">Please select from drop-down list.
Please refer to tab "Allowed Values" to map the relevant country to the corresponding ISO code.  
Where client is a natural person select N/A from the drop-down list. </t>
  </si>
  <si>
    <t>Please select from drop-down list.
Please refer to tab "Allowed Values" to map the relevant country to the corresponding ISO code.</t>
  </si>
  <si>
    <t>Number of customers with frozen/blocked crypto-assets as at the reference date</t>
  </si>
  <si>
    <t>Customers' frozen/blocked crypto-assets as at the reference date</t>
  </si>
  <si>
    <t>Customers’ crypto-assets that were released or unfrozen during the reporting period</t>
  </si>
  <si>
    <t>Customers’ frozen/blocked crypto-assets as at the reference date</t>
  </si>
  <si>
    <r>
      <rPr>
        <b/>
        <sz val="11"/>
        <rFont val="Calibri"/>
        <family val="2"/>
        <charset val="161"/>
      </rPr>
      <t xml:space="preserve">Validation Test: </t>
    </r>
    <r>
      <rPr>
        <sz val="11"/>
        <rFont val="Calibri"/>
        <family val="2"/>
        <charset val="161"/>
      </rPr>
      <t xml:space="preserve">When </t>
    </r>
    <r>
      <rPr>
        <b/>
        <sz val="11"/>
        <rFont val="Calibri"/>
        <family val="2"/>
        <charset val="161"/>
      </rPr>
      <t>Column C</t>
    </r>
    <r>
      <rPr>
        <sz val="11"/>
        <rFont val="Calibri"/>
        <family val="2"/>
        <charset val="161"/>
      </rPr>
      <t xml:space="preserve"> of each row is completed, automatically </t>
    </r>
    <r>
      <rPr>
        <b/>
        <sz val="11"/>
        <rFont val="Calibri"/>
        <family val="2"/>
        <charset val="161"/>
      </rPr>
      <t>Columns D-I</t>
    </r>
    <r>
      <rPr>
        <sz val="11"/>
        <rFont val="Calibri"/>
        <family val="2"/>
        <charset val="161"/>
      </rPr>
      <t xml:space="preserve"> of the same row become mandatory.</t>
    </r>
  </si>
  <si>
    <r>
      <rPr>
        <b/>
        <sz val="11"/>
        <rFont val="Calibri"/>
        <family val="2"/>
        <charset val="161"/>
      </rPr>
      <t xml:space="preserve">Validation Test: </t>
    </r>
    <r>
      <rPr>
        <sz val="11"/>
        <rFont val="Calibri"/>
        <family val="2"/>
        <charset val="161"/>
      </rPr>
      <t xml:space="preserve">When </t>
    </r>
    <r>
      <rPr>
        <b/>
        <sz val="11"/>
        <rFont val="Calibri"/>
        <family val="2"/>
        <charset val="161"/>
      </rPr>
      <t xml:space="preserve">Cell C50 </t>
    </r>
    <r>
      <rPr>
        <sz val="11"/>
        <rFont val="Calibri"/>
        <family val="2"/>
        <charset val="161"/>
      </rPr>
      <t xml:space="preserve">is completed, automatically </t>
    </r>
    <r>
      <rPr>
        <b/>
        <sz val="11"/>
        <rFont val="Calibri"/>
        <family val="2"/>
        <charset val="161"/>
      </rPr>
      <t>Cells D50, E50, F50 and G50</t>
    </r>
    <r>
      <rPr>
        <sz val="11"/>
        <rFont val="Calibri"/>
        <family val="2"/>
        <charset val="161"/>
      </rPr>
      <t xml:space="preserve"> become mandatory.</t>
    </r>
  </si>
  <si>
    <r>
      <rPr>
        <b/>
        <sz val="11"/>
        <rFont val="Calibri"/>
        <family val="2"/>
        <charset val="161"/>
      </rPr>
      <t xml:space="preserve">Validation Test: </t>
    </r>
    <r>
      <rPr>
        <sz val="11"/>
        <rFont val="Calibri"/>
        <family val="2"/>
        <charset val="161"/>
      </rPr>
      <t xml:space="preserve">When </t>
    </r>
    <r>
      <rPr>
        <b/>
        <sz val="11"/>
        <rFont val="Calibri"/>
        <family val="2"/>
        <charset val="161"/>
      </rPr>
      <t xml:space="preserve">Cell C58 </t>
    </r>
    <r>
      <rPr>
        <sz val="11"/>
        <rFont val="Calibri"/>
        <family val="2"/>
        <charset val="161"/>
      </rPr>
      <t xml:space="preserve">is completed, automatically </t>
    </r>
    <r>
      <rPr>
        <b/>
        <sz val="11"/>
        <rFont val="Calibri"/>
        <family val="2"/>
        <charset val="161"/>
      </rPr>
      <t>Cells D58, E58, F58 and G58</t>
    </r>
    <r>
      <rPr>
        <sz val="11"/>
        <rFont val="Calibri"/>
        <family val="2"/>
        <charset val="161"/>
      </rPr>
      <t xml:space="preserve"> become mandatory.</t>
    </r>
  </si>
  <si>
    <t>Section D - Other Types of Customers</t>
  </si>
  <si>
    <t>Section E - Products, Services and Transactions</t>
  </si>
  <si>
    <t>Section F - Geographical Analysis</t>
  </si>
  <si>
    <t>Section G - Countries and Geographical Areas</t>
  </si>
  <si>
    <r>
      <t>Section H</t>
    </r>
    <r>
      <rPr>
        <sz val="12"/>
        <color theme="0"/>
        <rFont val="Calibri"/>
        <family val="2"/>
        <charset val="161"/>
        <scheme val="minor"/>
      </rPr>
      <t xml:space="preserve"> </t>
    </r>
    <r>
      <rPr>
        <b/>
        <sz val="12"/>
        <color theme="0"/>
        <rFont val="Calibri"/>
        <family val="2"/>
        <charset val="161"/>
        <scheme val="minor"/>
      </rPr>
      <t>- Governance and Ownership</t>
    </r>
  </si>
  <si>
    <t>Section I - Internal Policies and Procedures</t>
  </si>
  <si>
    <t>Section J - Financial Information</t>
  </si>
  <si>
    <t>Section K - Customers subject to International Sanctions</t>
  </si>
  <si>
    <r>
      <t>4) Section D:</t>
    </r>
    <r>
      <rPr>
        <sz val="12"/>
        <color rgb="FF000000"/>
        <rFont val="Calibri"/>
        <family val="2"/>
        <charset val="161"/>
        <scheme val="minor"/>
      </rPr>
      <t xml:space="preserve"> Other Types of Customers</t>
    </r>
  </si>
  <si>
    <r>
      <t xml:space="preserve">5) Section E: </t>
    </r>
    <r>
      <rPr>
        <sz val="12"/>
        <color rgb="FF000000"/>
        <rFont val="Calibri"/>
        <family val="2"/>
        <charset val="161"/>
        <scheme val="minor"/>
      </rPr>
      <t>Products, Services and Transactions</t>
    </r>
  </si>
  <si>
    <r>
      <t>6) Section F:</t>
    </r>
    <r>
      <rPr>
        <sz val="12"/>
        <color rgb="FF000000"/>
        <rFont val="Calibri"/>
        <family val="2"/>
        <charset val="161"/>
        <scheme val="minor"/>
      </rPr>
      <t xml:space="preserve"> Geographical Analysis</t>
    </r>
  </si>
  <si>
    <r>
      <t xml:space="preserve">7) Section G: </t>
    </r>
    <r>
      <rPr>
        <sz val="12"/>
        <color rgb="FF000000"/>
        <rFont val="Calibri"/>
        <family val="2"/>
        <charset val="161"/>
        <scheme val="minor"/>
      </rPr>
      <t>Countries and Geographical Areas</t>
    </r>
  </si>
  <si>
    <r>
      <t xml:space="preserve">8) Section H: </t>
    </r>
    <r>
      <rPr>
        <sz val="12"/>
        <color rgb="FF000000"/>
        <rFont val="Calibri"/>
        <family val="2"/>
        <charset val="161"/>
        <scheme val="minor"/>
      </rPr>
      <t>Governance and Ownership</t>
    </r>
  </si>
  <si>
    <r>
      <t xml:space="preserve">9) Section I: </t>
    </r>
    <r>
      <rPr>
        <sz val="12"/>
        <color rgb="FF000000"/>
        <rFont val="Calibri"/>
        <family val="2"/>
        <charset val="161"/>
        <scheme val="minor"/>
      </rPr>
      <t>Internal Policies and Procedures</t>
    </r>
  </si>
  <si>
    <r>
      <t xml:space="preserve">10) Section J: </t>
    </r>
    <r>
      <rPr>
        <sz val="12"/>
        <color rgb="FF000000"/>
        <rFont val="Calibri"/>
        <family val="2"/>
        <charset val="161"/>
        <scheme val="minor"/>
      </rPr>
      <t xml:space="preserve">Financial Information                                                                                                                                                                                                                     </t>
    </r>
  </si>
  <si>
    <r>
      <t xml:space="preserve">2) Section B: </t>
    </r>
    <r>
      <rPr>
        <sz val="12"/>
        <color rgb="FF000000"/>
        <rFont val="Calibri"/>
        <family val="2"/>
        <charset val="161"/>
        <scheme val="minor"/>
      </rPr>
      <t>Customer Analysis</t>
    </r>
  </si>
  <si>
    <r>
      <t>3) Section C:</t>
    </r>
    <r>
      <rPr>
        <sz val="12"/>
        <color rgb="FF000000"/>
        <rFont val="Calibri"/>
        <family val="2"/>
        <charset val="161"/>
        <scheme val="minor"/>
      </rPr>
      <t xml:space="preserve"> Information for top 10 Clients</t>
    </r>
  </si>
  <si>
    <r>
      <t xml:space="preserve">11) Section K: </t>
    </r>
    <r>
      <rPr>
        <sz val="12"/>
        <color rgb="FF000000"/>
        <rFont val="Calibri"/>
        <family val="2"/>
        <charset val="161"/>
        <scheme val="minor"/>
      </rPr>
      <t xml:space="preserve">Customers subject to International Sanctions                                                                                                                                                                                                        </t>
    </r>
  </si>
  <si>
    <t xml:space="preserve">Section D - Other Types of Customers     </t>
  </si>
  <si>
    <t xml:space="preserve">Section G - Countries and Geographical Areas            </t>
  </si>
  <si>
    <r>
      <t xml:space="preserve">Section J </t>
    </r>
    <r>
      <rPr>
        <b/>
        <sz val="12"/>
        <color indexed="8"/>
        <rFont val="Calibri"/>
        <family val="2"/>
        <charset val="161"/>
        <scheme val="minor"/>
      </rPr>
      <t>- Financial Information</t>
    </r>
  </si>
  <si>
    <t>CASP's Email Address</t>
  </si>
  <si>
    <t xml:space="preserve">Please enter the number of Customers that are High Net Worth Individuals ('HNWIs') as at the reference date. </t>
  </si>
  <si>
    <t>The total number of customers that are High Net Worth Individuals ('HNWIs') does not exceed the total number of customers</t>
  </si>
  <si>
    <t>The total number of customers that are Non Profit Organisations ('NPO') does not exceed the total number of customers</t>
  </si>
  <si>
    <r>
      <rPr>
        <b/>
        <sz val="12"/>
        <rFont val="Calibri"/>
        <family val="2"/>
        <charset val="161"/>
        <scheme val="minor"/>
      </rPr>
      <t>a.</t>
    </r>
    <r>
      <rPr>
        <sz val="12"/>
        <rFont val="Calibri"/>
        <family val="2"/>
        <charset val="161"/>
        <scheme val="minor"/>
      </rPr>
      <t xml:space="preserve"> Exchange between crypto-assets and fiat currency</t>
    </r>
  </si>
  <si>
    <r>
      <rPr>
        <b/>
        <sz val="12"/>
        <rFont val="Calibri"/>
        <family val="2"/>
        <charset val="161"/>
        <scheme val="minor"/>
      </rPr>
      <t>b.</t>
    </r>
    <r>
      <rPr>
        <sz val="12"/>
        <rFont val="Calibri"/>
        <family val="2"/>
        <charset val="161"/>
        <scheme val="minor"/>
      </rPr>
      <t xml:space="preserve"> Exchange between crypto-assets</t>
    </r>
  </si>
  <si>
    <r>
      <rPr>
        <b/>
        <sz val="12"/>
        <rFont val="Calibri"/>
        <family val="2"/>
        <charset val="161"/>
        <scheme val="minor"/>
      </rPr>
      <t>c.</t>
    </r>
    <r>
      <rPr>
        <sz val="12"/>
        <rFont val="Calibri"/>
        <family val="2"/>
        <charset val="161"/>
        <scheme val="minor"/>
      </rPr>
      <t xml:space="preserve"> Management, transfer, holding and/or safekeeping, including custody, of crypto-assets or cryptographic keys or means which allow the exercise of control over crypto-assets</t>
    </r>
  </si>
  <si>
    <r>
      <rPr>
        <b/>
        <sz val="12"/>
        <rFont val="Calibri"/>
        <family val="2"/>
        <charset val="161"/>
        <scheme val="minor"/>
      </rPr>
      <t>d.</t>
    </r>
    <r>
      <rPr>
        <sz val="12"/>
        <rFont val="Calibri"/>
        <family val="2"/>
        <charset val="161"/>
        <scheme val="minor"/>
      </rPr>
      <t xml:space="preserve"> Offering and/or sale of crypto-assets, including the initial offering</t>
    </r>
  </si>
  <si>
    <r>
      <rPr>
        <b/>
        <sz val="12"/>
        <rFont val="Calibri"/>
        <family val="2"/>
        <charset val="161"/>
        <scheme val="minor"/>
      </rPr>
      <t xml:space="preserve">e. </t>
    </r>
    <r>
      <rPr>
        <sz val="12"/>
        <rFont val="Calibri"/>
        <family val="2"/>
        <charset val="161"/>
        <scheme val="minor"/>
      </rPr>
      <t>Participation and/or provision of financial services related to the distribution, offering and/or sale of crypto-assets, including the initial offering</t>
    </r>
  </si>
  <si>
    <r>
      <rPr>
        <b/>
        <sz val="12"/>
        <rFont val="Calibri"/>
        <family val="2"/>
        <charset val="161"/>
        <scheme val="minor"/>
      </rPr>
      <t>a.</t>
    </r>
    <r>
      <rPr>
        <sz val="12"/>
        <rFont val="Calibri"/>
        <family val="2"/>
        <charset val="161"/>
        <scheme val="minor"/>
      </rPr>
      <t xml:space="preserve"> Reception Transmission of Orders</t>
    </r>
  </si>
  <si>
    <r>
      <rPr>
        <b/>
        <sz val="12"/>
        <rFont val="Calibri"/>
        <family val="2"/>
        <charset val="161"/>
        <scheme val="minor"/>
      </rPr>
      <t xml:space="preserve">b. </t>
    </r>
    <r>
      <rPr>
        <sz val="12"/>
        <rFont val="Calibri"/>
        <family val="2"/>
        <charset val="161"/>
        <scheme val="minor"/>
      </rPr>
      <t>Execution of orders on behalf of clients</t>
    </r>
  </si>
  <si>
    <r>
      <rPr>
        <b/>
        <sz val="12"/>
        <rFont val="Calibri"/>
        <family val="2"/>
        <charset val="161"/>
        <scheme val="minor"/>
      </rPr>
      <t>c.</t>
    </r>
    <r>
      <rPr>
        <sz val="12"/>
        <rFont val="Calibri"/>
        <family val="2"/>
        <charset val="161"/>
        <scheme val="minor"/>
      </rPr>
      <t xml:space="preserve"> Dealing on own account</t>
    </r>
  </si>
  <si>
    <r>
      <rPr>
        <b/>
        <sz val="12"/>
        <rFont val="Calibri"/>
        <family val="2"/>
        <charset val="161"/>
        <scheme val="minor"/>
      </rPr>
      <t>d.</t>
    </r>
    <r>
      <rPr>
        <sz val="12"/>
        <rFont val="Calibri"/>
        <family val="2"/>
        <charset val="161"/>
        <scheme val="minor"/>
      </rPr>
      <t xml:space="preserve"> Portfolio management</t>
    </r>
  </si>
  <si>
    <r>
      <rPr>
        <b/>
        <sz val="12"/>
        <rFont val="Calibri"/>
        <family val="2"/>
        <charset val="161"/>
        <scheme val="minor"/>
      </rPr>
      <t xml:space="preserve">e. </t>
    </r>
    <r>
      <rPr>
        <sz val="12"/>
        <rFont val="Calibri"/>
        <family val="2"/>
        <charset val="161"/>
        <scheme val="minor"/>
      </rPr>
      <t>Provision of Investment Advice</t>
    </r>
  </si>
  <si>
    <r>
      <rPr>
        <b/>
        <sz val="12"/>
        <rFont val="Calibri"/>
        <family val="2"/>
        <charset val="161"/>
        <scheme val="minor"/>
      </rPr>
      <t xml:space="preserve">f. </t>
    </r>
    <r>
      <rPr>
        <sz val="12"/>
        <rFont val="Calibri"/>
        <family val="2"/>
        <charset val="161"/>
        <scheme val="minor"/>
      </rPr>
      <t>Underwriting and/or placing of crypto assets on a commitment to withdraw</t>
    </r>
  </si>
  <si>
    <r>
      <rPr>
        <b/>
        <sz val="12"/>
        <rFont val="Calibri"/>
        <family val="2"/>
        <charset val="161"/>
        <scheme val="minor"/>
      </rPr>
      <t xml:space="preserve">g. </t>
    </r>
    <r>
      <rPr>
        <sz val="12"/>
        <rFont val="Calibri"/>
        <family val="2"/>
        <charset val="161"/>
        <scheme val="minor"/>
      </rPr>
      <t>Placing of crypto assets without a firm commitment basis</t>
    </r>
  </si>
  <si>
    <r>
      <rPr>
        <b/>
        <sz val="12"/>
        <rFont val="Calibri"/>
        <family val="2"/>
        <charset val="161"/>
        <scheme val="minor"/>
      </rPr>
      <t>h.</t>
    </r>
    <r>
      <rPr>
        <sz val="12"/>
        <rFont val="Calibri"/>
        <family val="2"/>
        <charset val="161"/>
        <scheme val="minor"/>
      </rPr>
      <t xml:space="preserve"> Operation of a multilateral trading system, in which multiple individuals interested in buying and selling crypto assets can interact in a way that results in a transaction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</si>
</sst>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 _€_-;\-* #,##0\ _€_-;_-* &quot;-&quot;??\ _€_-;_-@_-"/>
    <numFmt numFmtId="166" formatCode="dd/mm/yyyy;@"/>
    <numFmt numFmtId="167" formatCode="[$€-2]\ #,##0"/>
    <numFmt numFmtId="168" formatCode="&quot; &quot;#,##0.00&quot; &quot;;&quot; (&quot;#,##0.00&quot;)&quot;;&quot; -&quot;00&quot; &quot;;&quot; &quot;@&quot; &quot;"/>
    <numFmt numFmtId="169" formatCode="#,##0\ &quot;€&quot;"/>
    <numFmt numFmtId="170" formatCode="[$€-402]&quot; &quot;#,##0"/>
    <numFmt numFmtId="171" formatCode="[$€-2]\ #,##0;\-[$€-2]\ #,##0"/>
  </numFmts>
  <fonts count="62" x14ac:knownFonts="1">
    <font>
      <sz val="11"/>
      <color theme="1"/>
      <name val="Calibri"/>
      <family val="2"/>
      <charset val="161"/>
      <scheme val="minor"/>
    </font>
    <font>
      <sz val="12"/>
      <color indexed="81"/>
      <name val="Tahoma"/>
      <family val="2"/>
      <charset val="161"/>
    </font>
    <font>
      <sz val="11"/>
      <color theme="1"/>
      <name val="Calibri"/>
      <family val="2"/>
      <charset val="161"/>
      <scheme val="minor"/>
    </font>
    <font>
      <sz val="12"/>
      <color theme="1"/>
      <name val="Calibri"/>
      <family val="2"/>
      <charset val="161"/>
      <scheme val="minor"/>
    </font>
    <font>
      <sz val="9"/>
      <color indexed="81"/>
      <name val="Tahoma"/>
      <family val="2"/>
      <charset val="161"/>
    </font>
    <font>
      <sz val="11"/>
      <color rgb="FF000000"/>
      <name val="Calibri"/>
      <family val="2"/>
      <charset val="161"/>
    </font>
    <font>
      <sz val="11"/>
      <color theme="1"/>
      <name val="Calibri"/>
      <family val="2"/>
      <scheme val="minor"/>
    </font>
    <font>
      <b/>
      <sz val="12"/>
      <color theme="1"/>
      <name val="Calibri"/>
      <family val="2"/>
      <charset val="161"/>
      <scheme val="minor"/>
    </font>
    <font>
      <u/>
      <sz val="11"/>
      <color theme="10"/>
      <name val="Calibri"/>
      <family val="2"/>
      <charset val="161"/>
      <scheme val="minor"/>
    </font>
    <font>
      <sz val="12"/>
      <color theme="0" tint="-0.249977111117893"/>
      <name val="Calibri"/>
      <family val="2"/>
      <charset val="161"/>
      <scheme val="minor"/>
    </font>
    <font>
      <b/>
      <sz val="12"/>
      <name val="Calibri"/>
      <family val="2"/>
      <charset val="161"/>
      <scheme val="minor"/>
    </font>
    <font>
      <b/>
      <sz val="12"/>
      <color theme="0"/>
      <name val="Calibri"/>
      <family val="2"/>
      <charset val="161"/>
      <scheme val="minor"/>
    </font>
    <font>
      <i/>
      <sz val="12"/>
      <color theme="1"/>
      <name val="Calibri"/>
      <family val="2"/>
      <charset val="161"/>
      <scheme val="minor"/>
    </font>
    <font>
      <sz val="12"/>
      <name val="Calibri"/>
      <family val="2"/>
      <charset val="161"/>
      <scheme val="minor"/>
    </font>
    <font>
      <b/>
      <i/>
      <sz val="12"/>
      <name val="Calibri"/>
      <family val="2"/>
      <charset val="161"/>
      <scheme val="minor"/>
    </font>
    <font>
      <b/>
      <sz val="12"/>
      <color theme="0" tint="-0.249977111117893"/>
      <name val="Calibri"/>
      <family val="2"/>
      <charset val="161"/>
      <scheme val="minor"/>
    </font>
    <font>
      <b/>
      <i/>
      <sz val="12"/>
      <color theme="1"/>
      <name val="Calibri"/>
      <family val="2"/>
      <charset val="161"/>
      <scheme val="minor"/>
    </font>
    <font>
      <b/>
      <u/>
      <sz val="12"/>
      <color theme="1"/>
      <name val="Calibri"/>
      <family val="2"/>
      <charset val="161"/>
      <scheme val="minor"/>
    </font>
    <font>
      <u/>
      <sz val="12"/>
      <color theme="10"/>
      <name val="Calibri"/>
      <family val="2"/>
      <charset val="161"/>
      <scheme val="minor"/>
    </font>
    <font>
      <i/>
      <sz val="12"/>
      <name val="Calibri"/>
      <family val="2"/>
      <charset val="161"/>
      <scheme val="minor"/>
    </font>
    <font>
      <b/>
      <sz val="12"/>
      <color rgb="FFFF0000"/>
      <name val="Calibri"/>
      <family val="2"/>
      <charset val="161"/>
      <scheme val="minor"/>
    </font>
    <font>
      <sz val="12"/>
      <color indexed="8"/>
      <name val="Calibri"/>
      <family val="2"/>
      <charset val="161"/>
      <scheme val="minor"/>
    </font>
    <font>
      <b/>
      <sz val="12"/>
      <color indexed="8"/>
      <name val="Calibri"/>
      <family val="2"/>
      <charset val="161"/>
      <scheme val="minor"/>
    </font>
    <font>
      <sz val="12"/>
      <color rgb="FF000000"/>
      <name val="Calibri"/>
      <family val="2"/>
      <charset val="161"/>
      <scheme val="minor"/>
    </font>
    <font>
      <i/>
      <sz val="12"/>
      <color indexed="8"/>
      <name val="Calibri"/>
      <family val="2"/>
      <charset val="161"/>
      <scheme val="minor"/>
    </font>
    <font>
      <b/>
      <sz val="12"/>
      <color rgb="FF0066CC"/>
      <name val="Calibri"/>
      <family val="2"/>
      <charset val="161"/>
      <scheme val="minor"/>
    </font>
    <font>
      <b/>
      <sz val="12"/>
      <color rgb="FF000000"/>
      <name val="Calibri"/>
      <family val="2"/>
      <charset val="161"/>
      <scheme val="minor"/>
    </font>
    <font>
      <i/>
      <sz val="12"/>
      <color rgb="FF000000"/>
      <name val="Calibri"/>
      <family val="2"/>
      <charset val="161"/>
      <scheme val="minor"/>
    </font>
    <font>
      <b/>
      <u/>
      <sz val="12"/>
      <color rgb="FF000000"/>
      <name val="Calibri"/>
      <family val="2"/>
      <charset val="161"/>
      <scheme val="minor"/>
    </font>
    <font>
      <b/>
      <sz val="12"/>
      <color indexed="30"/>
      <name val="Calibri"/>
      <family val="2"/>
      <charset val="161"/>
      <scheme val="minor"/>
    </font>
    <font>
      <b/>
      <i/>
      <sz val="12"/>
      <color theme="3" tint="0.39997558519241921"/>
      <name val="Calibri"/>
      <family val="2"/>
      <charset val="161"/>
      <scheme val="minor"/>
    </font>
    <font>
      <sz val="12"/>
      <color theme="0"/>
      <name val="Calibri"/>
      <family val="2"/>
      <charset val="161"/>
      <scheme val="minor"/>
    </font>
    <font>
      <b/>
      <sz val="12"/>
      <color rgb="FF000000"/>
      <name val="Calibri"/>
      <family val="2"/>
      <charset val="161"/>
    </font>
    <font>
      <i/>
      <sz val="12"/>
      <color theme="0" tint="-0.249977111117893"/>
      <name val="Calibri"/>
      <family val="2"/>
      <charset val="161"/>
      <scheme val="minor"/>
    </font>
    <font>
      <b/>
      <sz val="12"/>
      <name val="Calibri"/>
      <family val="2"/>
      <charset val="161"/>
    </font>
    <font>
      <sz val="12"/>
      <name val="Calibri"/>
      <family val="2"/>
      <charset val="161"/>
    </font>
    <font>
      <sz val="12"/>
      <color rgb="FF000000"/>
      <name val="Calibri"/>
      <family val="2"/>
      <charset val="161"/>
    </font>
    <font>
      <sz val="12"/>
      <color theme="1"/>
      <name val="Calibri"/>
      <family val="2"/>
      <charset val="161"/>
    </font>
    <font>
      <b/>
      <sz val="12"/>
      <color theme="0"/>
      <name val="Calibri"/>
      <family val="2"/>
      <charset val="161"/>
    </font>
    <font>
      <i/>
      <sz val="12"/>
      <color rgb="FF000000"/>
      <name val="Calibri"/>
      <family val="2"/>
      <charset val="161"/>
    </font>
    <font>
      <sz val="12"/>
      <color theme="0" tint="-0.249977111117893"/>
      <name val="Calibri"/>
      <family val="2"/>
      <charset val="161"/>
    </font>
    <font>
      <b/>
      <sz val="12"/>
      <color theme="0" tint="-0.249977111117893"/>
      <name val="Calibri"/>
      <family val="2"/>
      <charset val="161"/>
    </font>
    <font>
      <b/>
      <sz val="14"/>
      <color theme="4" tint="-0.249977111117893"/>
      <name val="Calibri"/>
      <family val="2"/>
      <charset val="161"/>
      <scheme val="minor"/>
    </font>
    <font>
      <b/>
      <i/>
      <sz val="12"/>
      <color rgb="FF000000"/>
      <name val="Calibri"/>
      <family val="2"/>
      <charset val="161"/>
    </font>
    <font>
      <b/>
      <sz val="12"/>
      <color theme="1"/>
      <name val="Calibri"/>
      <family val="2"/>
      <charset val="161"/>
    </font>
    <font>
      <sz val="11"/>
      <color theme="0" tint="-0.249977111117893"/>
      <name val="Calibri"/>
      <family val="2"/>
      <charset val="161"/>
      <scheme val="minor"/>
    </font>
    <font>
      <sz val="11"/>
      <color theme="0" tint="-0.249977111117893"/>
      <name val="Calibri"/>
      <family val="2"/>
      <charset val="161"/>
    </font>
    <font>
      <b/>
      <sz val="13"/>
      <color theme="8" tint="-0.499984740745262"/>
      <name val="Calibri"/>
      <family val="2"/>
      <charset val="161"/>
    </font>
    <font>
      <b/>
      <u/>
      <sz val="11"/>
      <color rgb="FF000000"/>
      <name val="Calibri"/>
      <family val="2"/>
      <charset val="161"/>
    </font>
    <font>
      <b/>
      <sz val="11"/>
      <color rgb="FF000000"/>
      <name val="Calibri"/>
      <family val="2"/>
      <charset val="161"/>
    </font>
    <font>
      <i/>
      <sz val="10"/>
      <color rgb="FF000000"/>
      <name val="Calibri"/>
      <family val="2"/>
      <charset val="161"/>
    </font>
    <font>
      <b/>
      <i/>
      <sz val="10"/>
      <color rgb="FF000000"/>
      <name val="Calibri"/>
      <family val="2"/>
      <charset val="161"/>
    </font>
    <font>
      <b/>
      <sz val="11"/>
      <color theme="1"/>
      <name val="Calibri"/>
      <family val="2"/>
      <charset val="161"/>
      <scheme val="minor"/>
    </font>
    <font>
      <b/>
      <sz val="11"/>
      <color theme="0" tint="-0.249977111117893"/>
      <name val="Calibri"/>
      <family val="2"/>
      <charset val="161"/>
    </font>
    <font>
      <u/>
      <sz val="11"/>
      <color theme="10"/>
      <name val="Calibri"/>
      <family val="2"/>
      <charset val="161"/>
    </font>
    <font>
      <sz val="11"/>
      <name val="Calibri"/>
      <family val="2"/>
      <charset val="161"/>
    </font>
    <font>
      <b/>
      <sz val="11"/>
      <name val="Calibri"/>
      <family val="2"/>
      <charset val="161"/>
    </font>
    <font>
      <b/>
      <u/>
      <sz val="11"/>
      <color theme="10"/>
      <name val="Calibri"/>
      <family val="2"/>
      <charset val="161"/>
      <scheme val="minor"/>
    </font>
    <font>
      <b/>
      <u/>
      <sz val="11"/>
      <color theme="10"/>
      <name val="Calibri"/>
      <family val="2"/>
      <charset val="161"/>
    </font>
    <font>
      <b/>
      <i/>
      <u/>
      <sz val="12"/>
      <color rgb="FF000000"/>
      <name val="Calibri"/>
      <family val="2"/>
      <charset val="161"/>
    </font>
    <font>
      <sz val="11"/>
      <color theme="10"/>
      <name val="Calibri"/>
      <family val="2"/>
      <charset val="161"/>
    </font>
    <font>
      <b/>
      <i/>
      <u/>
      <sz val="12"/>
      <color rgb="FF000000"/>
      <name val="Calibri"/>
      <family val="2"/>
      <charset val="161"/>
      <scheme val="minor"/>
    </font>
  </fonts>
  <fills count="19">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E2EFDA"/>
        <bgColor rgb="FFE2EFDA"/>
      </patternFill>
    </fill>
    <fill>
      <patternFill patternType="solid">
        <fgColor theme="4"/>
        <bgColor indexed="64"/>
      </patternFill>
    </fill>
    <fill>
      <patternFill patternType="solid">
        <fgColor theme="4" tint="-0.249977111117893"/>
        <bgColor indexed="64"/>
      </patternFill>
    </fill>
    <fill>
      <patternFill patternType="solid">
        <fgColor rgb="FFFFFFFF"/>
        <bgColor rgb="FFFFFFFF"/>
      </patternFill>
    </fill>
    <fill>
      <patternFill patternType="solid">
        <fgColor theme="0" tint="-0.249977111117893"/>
        <bgColor indexed="64"/>
      </patternFill>
    </fill>
    <fill>
      <patternFill patternType="solid">
        <fgColor rgb="FFA9D08E"/>
        <bgColor rgb="FFA9D08E"/>
      </patternFill>
    </fill>
    <fill>
      <patternFill patternType="solid">
        <fgColor theme="4" tint="0.79998168889431442"/>
        <bgColor indexed="64"/>
      </patternFill>
    </fill>
    <fill>
      <patternFill patternType="solid">
        <fgColor theme="6" tint="0.39997558519241921"/>
        <bgColor indexed="64"/>
      </patternFill>
    </fill>
    <fill>
      <patternFill patternType="solid">
        <fgColor theme="4" tint="0.79998168889431442"/>
        <bgColor rgb="FFFFFFFF"/>
      </patternFill>
    </fill>
    <fill>
      <patternFill patternType="solid">
        <fgColor rgb="FFFF0000"/>
        <bgColor indexed="64"/>
      </patternFill>
    </fill>
    <fill>
      <patternFill patternType="solid">
        <fgColor theme="6" tint="0.39997558519241921"/>
        <bgColor rgb="FFA9D08E"/>
      </patternFill>
    </fill>
    <fill>
      <patternFill patternType="solid">
        <fgColor theme="0"/>
        <bgColor rgb="FFFFFFFF"/>
      </patternFill>
    </fill>
    <fill>
      <patternFill patternType="solid">
        <fgColor theme="5" tint="0.79998168889431442"/>
        <bgColor rgb="FFFFFFFF"/>
      </patternFill>
    </fill>
    <fill>
      <patternFill patternType="solid">
        <fgColor theme="4" tint="0.59999389629810485"/>
        <bgColor rgb="FFE2EFDA"/>
      </patternFill>
    </fill>
    <fill>
      <patternFill patternType="solid">
        <fgColor theme="0" tint="-0.249977111117893"/>
        <bgColor rgb="FFFFFFFF"/>
      </patternFill>
    </fill>
  </fills>
  <borders count="8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tint="-0.34998626667073579"/>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indexed="64"/>
      </right>
      <top/>
      <bottom style="thin">
        <color indexed="64"/>
      </bottom>
      <diagonal/>
    </border>
    <border>
      <left/>
      <right/>
      <top style="medium">
        <color theme="0" tint="-0.499984740745262"/>
      </top>
      <bottom style="medium">
        <color theme="0" tint="-0.499984740745262"/>
      </bottom>
      <diagonal/>
    </border>
    <border>
      <left/>
      <right/>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bottom style="thin">
        <color indexed="64"/>
      </bottom>
      <diagonal/>
    </border>
    <border>
      <left/>
      <right/>
      <top/>
      <bottom style="thin">
        <color theme="0" tint="-0.249977111117893"/>
      </bottom>
      <diagonal/>
    </border>
    <border>
      <left style="thin">
        <color theme="0" tint="-0.249977111117893"/>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bottom style="thin">
        <color theme="0" tint="-0.249977111117893"/>
      </bottom>
      <diagonal/>
    </border>
    <border>
      <left/>
      <right style="thin">
        <color theme="0" tint="-0.34998626667073579"/>
      </right>
      <top/>
      <bottom style="thin">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medium">
        <color theme="0" tint="-0.499984740745262"/>
      </left>
      <right/>
      <top style="medium">
        <color theme="0" tint="-0.499984740745262"/>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7" tint="-0.24994659260841701"/>
      </bottom>
      <diagonal/>
    </border>
    <border>
      <left/>
      <right/>
      <top/>
      <bottom style="thin">
        <color theme="0"/>
      </bottom>
      <diagonal/>
    </border>
    <border>
      <left style="thin">
        <color theme="0"/>
      </left>
      <right/>
      <top/>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499984740745262"/>
      </left>
      <right/>
      <top style="thin">
        <color theme="0"/>
      </top>
      <bottom style="thin">
        <color theme="0"/>
      </bottom>
      <diagonal/>
    </border>
    <border>
      <left/>
      <right style="thin">
        <color theme="0"/>
      </right>
      <top/>
      <bottom/>
      <diagonal/>
    </border>
    <border>
      <left/>
      <right style="thin">
        <color theme="0"/>
      </right>
      <top style="thin">
        <color theme="0" tint="-0.249977111117893"/>
      </top>
      <bottom/>
      <diagonal/>
    </border>
    <border>
      <left/>
      <right style="thin">
        <color theme="0"/>
      </right>
      <top style="thin">
        <color theme="0"/>
      </top>
      <bottom/>
      <diagonal/>
    </border>
    <border>
      <left/>
      <right style="thin">
        <color theme="0"/>
      </right>
      <top style="thin">
        <color rgb="FF000000"/>
      </top>
      <bottom style="thin">
        <color theme="0"/>
      </bottom>
      <diagonal/>
    </border>
    <border>
      <left style="thin">
        <color theme="0"/>
      </left>
      <right style="thin">
        <color theme="0" tint="-0.249977111117893"/>
      </right>
      <top/>
      <bottom/>
      <diagonal/>
    </border>
    <border>
      <left style="thin">
        <color theme="0" tint="-0.249977111117893"/>
      </left>
      <right/>
      <top/>
      <bottom style="thin">
        <color theme="0"/>
      </bottom>
      <diagonal/>
    </border>
    <border>
      <left/>
      <right style="thin">
        <color theme="0" tint="-0.249977111117893"/>
      </right>
      <top/>
      <bottom style="thin">
        <color theme="0"/>
      </bottom>
      <diagonal/>
    </border>
    <border>
      <left style="thin">
        <color theme="0"/>
      </left>
      <right style="thin">
        <color theme="0" tint="-0.249977111117893"/>
      </right>
      <top/>
      <bottom style="thin">
        <color theme="0" tint="-0.249977111117893"/>
      </bottom>
      <diagonal/>
    </border>
    <border>
      <left style="thin">
        <color theme="0"/>
      </left>
      <right style="thin">
        <color theme="0"/>
      </right>
      <top style="thin">
        <color theme="0"/>
      </top>
      <bottom style="thin">
        <color theme="0" tint="-0.249977111117893"/>
      </bottom>
      <diagonal/>
    </border>
    <border>
      <left/>
      <right/>
      <top style="thin">
        <color theme="0" tint="-0.249977111117893"/>
      </top>
      <bottom style="thin">
        <color theme="0"/>
      </bottom>
      <diagonal/>
    </border>
    <border>
      <left style="thin">
        <color theme="0"/>
      </left>
      <right style="thin">
        <color theme="0" tint="-0.249977111117893"/>
      </right>
      <top style="thin">
        <color theme="0"/>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medium">
        <color theme="0" tint="-0.499984740745262"/>
      </right>
      <top style="medium">
        <color theme="0" tint="-0.499984740745262"/>
      </top>
      <bottom style="medium">
        <color theme="0" tint="-0.499984740745262"/>
      </bottom>
      <diagonal/>
    </border>
    <border>
      <left style="thin">
        <color theme="2" tint="-0.249977111117893"/>
      </left>
      <right/>
      <top/>
      <bottom/>
      <diagonal/>
    </border>
    <border>
      <left style="thin">
        <color theme="0"/>
      </left>
      <right/>
      <top style="thin">
        <color theme="0"/>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style="medium">
        <color theme="0" tint="-0.499984740745262"/>
      </top>
      <bottom/>
      <diagonal/>
    </border>
    <border>
      <left/>
      <right style="thin">
        <color theme="0" tint="-0.249977111117893"/>
      </right>
      <top style="thin">
        <color theme="0" tint="-0.249977111117893"/>
      </top>
      <bottom style="thin">
        <color theme="0"/>
      </bottom>
      <diagonal/>
    </border>
    <border>
      <left style="thin">
        <color theme="0"/>
      </left>
      <right/>
      <top style="thin">
        <color theme="0" tint="-0.249977111117893"/>
      </top>
      <bottom style="thin">
        <color theme="0" tint="-0.249977111117893"/>
      </bottom>
      <diagonal/>
    </border>
    <border>
      <left/>
      <right style="thin">
        <color theme="0"/>
      </right>
      <top style="thin">
        <color theme="0"/>
      </top>
      <bottom style="medium">
        <color theme="0" tint="-0.499984740745262"/>
      </bottom>
      <diagonal/>
    </border>
    <border>
      <left style="thin">
        <color theme="0"/>
      </left>
      <right style="thin">
        <color theme="0" tint="-0.249977111117893"/>
      </right>
      <top style="thin">
        <color theme="0" tint="-0.249977111117893"/>
      </top>
      <bottom style="thin">
        <color theme="0"/>
      </bottom>
      <diagonal/>
    </border>
    <border>
      <left style="thin">
        <color theme="0"/>
      </left>
      <right style="thin">
        <color theme="0" tint="-0.249977111117893"/>
      </right>
      <top style="thin">
        <color theme="0" tint="-0.249977111117893"/>
      </top>
      <bottom/>
      <diagonal/>
    </border>
    <border>
      <left/>
      <right style="thin">
        <color theme="0"/>
      </right>
      <top style="medium">
        <color theme="0" tint="-0.499984740745262"/>
      </top>
      <bottom style="thin">
        <color theme="0" tint="-0.249977111117893"/>
      </bottom>
      <diagonal/>
    </border>
    <border>
      <left style="thin">
        <color theme="0"/>
      </left>
      <right/>
      <top/>
      <bottom style="thin">
        <color theme="0"/>
      </bottom>
      <diagonal/>
    </border>
    <border>
      <left/>
      <right style="medium">
        <color theme="0" tint="-0.499984740745262"/>
      </right>
      <top/>
      <bottom style="medium">
        <color theme="0" tint="-0.499984740745262"/>
      </bottom>
      <diagonal/>
    </border>
    <border>
      <left style="thin">
        <color indexed="64"/>
      </left>
      <right style="thin">
        <color indexed="64"/>
      </right>
      <top style="thin">
        <color indexed="64"/>
      </top>
      <bottom style="double">
        <color indexed="64"/>
      </bottom>
      <diagonal/>
    </border>
    <border>
      <left/>
      <right style="medium">
        <color theme="0" tint="-0.249977111117893"/>
      </right>
      <top/>
      <bottom/>
      <diagonal/>
    </border>
    <border>
      <left style="thin">
        <color theme="0" tint="-0.499984740745262"/>
      </left>
      <right/>
      <top/>
      <bottom style="thin">
        <color theme="0"/>
      </bottom>
      <diagonal/>
    </border>
    <border>
      <left/>
      <right style="thin">
        <color theme="0" tint="-0.499984740745262"/>
      </right>
      <top/>
      <bottom style="thin">
        <color theme="0"/>
      </bottom>
      <diagonal/>
    </border>
  </borders>
  <cellStyleXfs count="9">
    <xf numFmtId="0" fontId="0" fillId="0" borderId="0"/>
    <xf numFmtId="164" fontId="2" fillId="0" borderId="0" applyFont="0" applyFill="0" applyBorder="0" applyAlignment="0" applyProtection="0"/>
    <xf numFmtId="9" fontId="2" fillId="0" borderId="0" applyFont="0" applyFill="0" applyBorder="0" applyAlignment="0" applyProtection="0"/>
    <xf numFmtId="0" fontId="5" fillId="0" borderId="0" applyNumberFormat="0" applyFont="0" applyBorder="0" applyProtection="0"/>
    <xf numFmtId="0" fontId="5" fillId="0" borderId="0" applyNumberFormat="0" applyFont="0" applyBorder="0" applyProtection="0"/>
    <xf numFmtId="168" fontId="5" fillId="0" borderId="0" applyFont="0" applyFill="0" applyBorder="0" applyAlignment="0" applyProtection="0"/>
    <xf numFmtId="0" fontId="6" fillId="0" borderId="0"/>
    <xf numFmtId="164" fontId="2" fillId="0" borderId="0" applyFont="0" applyFill="0" applyBorder="0" applyAlignment="0" applyProtection="0"/>
    <xf numFmtId="0" fontId="8" fillId="0" borderId="0" applyNumberFormat="0" applyFill="0" applyBorder="0" applyAlignment="0" applyProtection="0"/>
  </cellStyleXfs>
  <cellXfs count="570">
    <xf numFmtId="0" fontId="0" fillId="0" borderId="0" xfId="0"/>
    <xf numFmtId="0" fontId="3" fillId="3" borderId="0" xfId="0" applyFont="1" applyFill="1" applyAlignment="1" applyProtection="1">
      <alignment vertical="top" wrapText="1"/>
      <protection hidden="1"/>
    </xf>
    <xf numFmtId="0" fontId="3" fillId="3" borderId="0" xfId="0" applyFont="1" applyFill="1" applyProtection="1">
      <protection hidden="1"/>
    </xf>
    <xf numFmtId="0" fontId="9" fillId="8" borderId="0" xfId="0" applyFont="1" applyFill="1" applyProtection="1">
      <protection hidden="1"/>
    </xf>
    <xf numFmtId="0" fontId="10" fillId="3" borderId="0" xfId="0" applyFont="1" applyFill="1" applyAlignment="1" applyProtection="1">
      <alignment vertical="center" wrapText="1"/>
      <protection hidden="1"/>
    </xf>
    <xf numFmtId="0" fontId="3" fillId="0" borderId="0" xfId="0" applyFont="1" applyProtection="1">
      <protection hidden="1"/>
    </xf>
    <xf numFmtId="0" fontId="10" fillId="3" borderId="0" xfId="0" applyFont="1" applyFill="1" applyAlignment="1" applyProtection="1">
      <alignment vertical="center"/>
      <protection hidden="1"/>
    </xf>
    <xf numFmtId="0" fontId="3" fillId="11" borderId="7" xfId="0" applyFont="1" applyFill="1" applyBorder="1" applyAlignment="1" applyProtection="1">
      <alignment horizontal="center" vertical="center" wrapText="1"/>
      <protection locked="0"/>
    </xf>
    <xf numFmtId="0" fontId="3" fillId="0" borderId="0" xfId="0" applyFont="1" applyAlignment="1" applyProtection="1">
      <alignment vertical="center"/>
      <protection hidden="1"/>
    </xf>
    <xf numFmtId="0" fontId="7" fillId="3" borderId="0" xfId="0" applyFont="1" applyFill="1" applyAlignment="1" applyProtection="1">
      <alignment horizontal="left" vertical="center"/>
      <protection hidden="1"/>
    </xf>
    <xf numFmtId="0" fontId="3"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7" fillId="0" borderId="0" xfId="0" applyFont="1" applyAlignment="1" applyProtection="1">
      <alignment horizontal="center" vertical="center"/>
      <protection hidden="1"/>
    </xf>
    <xf numFmtId="0" fontId="9" fillId="8" borderId="0" xfId="0" applyFont="1" applyFill="1" applyAlignment="1" applyProtection="1">
      <alignment vertical="center"/>
      <protection hidden="1"/>
    </xf>
    <xf numFmtId="0" fontId="3" fillId="3" borderId="0" xfId="0" applyFont="1" applyFill="1" applyAlignment="1" applyProtection="1">
      <alignment horizontal="center" vertical="center"/>
      <protection hidden="1"/>
    </xf>
    <xf numFmtId="0" fontId="21" fillId="3" borderId="0" xfId="0" applyFont="1" applyFill="1" applyAlignment="1" applyProtection="1">
      <alignment horizontal="left" vertical="center"/>
      <protection hidden="1"/>
    </xf>
    <xf numFmtId="0" fontId="13" fillId="3" borderId="0" xfId="0" applyFont="1" applyFill="1" applyAlignment="1" applyProtection="1">
      <alignment vertical="center"/>
      <protection hidden="1"/>
    </xf>
    <xf numFmtId="0" fontId="9" fillId="3" borderId="0" xfId="0" applyFont="1" applyFill="1" applyAlignment="1" applyProtection="1">
      <alignment horizontal="center" vertical="center"/>
      <protection hidden="1"/>
    </xf>
    <xf numFmtId="0" fontId="9" fillId="8" borderId="0" xfId="0" applyFont="1" applyFill="1" applyAlignment="1" applyProtection="1">
      <alignment horizontal="center" vertical="center"/>
      <protection hidden="1"/>
    </xf>
    <xf numFmtId="0" fontId="10" fillId="3" borderId="6" xfId="0" applyFont="1" applyFill="1" applyBorder="1" applyAlignment="1" applyProtection="1">
      <alignment vertical="center" wrapText="1"/>
      <protection hidden="1"/>
    </xf>
    <xf numFmtId="3" fontId="3" fillId="2" borderId="7" xfId="1" applyNumberFormat="1" applyFont="1" applyFill="1" applyBorder="1" applyAlignment="1" applyProtection="1">
      <alignment horizontal="center" vertical="center"/>
      <protection locked="0"/>
    </xf>
    <xf numFmtId="0" fontId="14" fillId="0" borderId="0" xfId="0" applyFont="1" applyAlignment="1" applyProtection="1">
      <alignment vertical="center" wrapText="1"/>
      <protection hidden="1"/>
    </xf>
    <xf numFmtId="0" fontId="3" fillId="3" borderId="9" xfId="0" applyFont="1" applyFill="1" applyBorder="1" applyAlignment="1" applyProtection="1">
      <alignment horizontal="center" vertical="center"/>
      <protection hidden="1"/>
    </xf>
    <xf numFmtId="0" fontId="13" fillId="3" borderId="0" xfId="0" applyFont="1" applyFill="1" applyAlignment="1" applyProtection="1">
      <alignment vertical="center" wrapText="1"/>
      <protection hidden="1"/>
    </xf>
    <xf numFmtId="0" fontId="13" fillId="3" borderId="6" xfId="0" applyFont="1" applyFill="1" applyBorder="1" applyAlignment="1" applyProtection="1">
      <alignment vertical="center" wrapText="1"/>
      <protection hidden="1"/>
    </xf>
    <xf numFmtId="0" fontId="3" fillId="3" borderId="10" xfId="0" applyFont="1" applyFill="1" applyBorder="1" applyAlignment="1" applyProtection="1">
      <alignment horizontal="center" vertical="center"/>
      <protection hidden="1"/>
    </xf>
    <xf numFmtId="0" fontId="14" fillId="3" borderId="0" xfId="0" applyFont="1" applyFill="1" applyAlignment="1" applyProtection="1">
      <alignment vertical="center" wrapText="1"/>
      <protection hidden="1"/>
    </xf>
    <xf numFmtId="0" fontId="3" fillId="3" borderId="6" xfId="0" applyFont="1" applyFill="1" applyBorder="1" applyAlignment="1" applyProtection="1">
      <alignment horizontal="center" vertical="center"/>
      <protection hidden="1"/>
    </xf>
    <xf numFmtId="0" fontId="12" fillId="3" borderId="9" xfId="0" applyFont="1" applyFill="1" applyBorder="1" applyAlignment="1" applyProtection="1">
      <alignment horizontal="center" vertical="center"/>
      <protection hidden="1"/>
    </xf>
    <xf numFmtId="0" fontId="13" fillId="3" borderId="6" xfId="0" applyFont="1" applyFill="1" applyBorder="1" applyAlignment="1" applyProtection="1">
      <alignment horizontal="left" vertical="center" wrapText="1"/>
      <protection hidden="1"/>
    </xf>
    <xf numFmtId="0" fontId="16" fillId="3" borderId="9" xfId="0" applyFont="1" applyFill="1" applyBorder="1" applyAlignment="1" applyProtection="1">
      <alignment horizontal="center" vertical="center"/>
      <protection hidden="1"/>
    </xf>
    <xf numFmtId="0" fontId="10" fillId="3" borderId="14" xfId="0" applyFont="1" applyFill="1" applyBorder="1" applyAlignment="1" applyProtection="1">
      <alignment vertical="center" wrapText="1"/>
      <protection hidden="1"/>
    </xf>
    <xf numFmtId="0" fontId="13" fillId="3" borderId="0" xfId="0" applyFont="1" applyFill="1" applyAlignment="1" applyProtection="1">
      <alignment horizontal="left" vertical="center" wrapText="1"/>
      <protection hidden="1"/>
    </xf>
    <xf numFmtId="0" fontId="10" fillId="3" borderId="14" xfId="0" applyFont="1" applyFill="1" applyBorder="1" applyAlignment="1" applyProtection="1">
      <alignment horizontal="left" vertical="center" wrapText="1"/>
      <protection hidden="1"/>
    </xf>
    <xf numFmtId="0" fontId="14" fillId="3" borderId="6" xfId="0" applyFont="1" applyFill="1" applyBorder="1" applyAlignment="1" applyProtection="1">
      <alignment vertical="center" wrapText="1"/>
      <protection hidden="1"/>
    </xf>
    <xf numFmtId="0" fontId="14" fillId="3" borderId="0" xfId="0" applyFont="1" applyFill="1" applyAlignment="1" applyProtection="1">
      <alignment horizontal="left" vertical="center" wrapText="1"/>
      <protection hidden="1"/>
    </xf>
    <xf numFmtId="0" fontId="9" fillId="8" borderId="0" xfId="0" applyFont="1" applyFill="1" applyAlignment="1" applyProtection="1">
      <alignment horizontal="left" vertical="center"/>
      <protection hidden="1"/>
    </xf>
    <xf numFmtId="0" fontId="7" fillId="3" borderId="0" xfId="6" applyFont="1" applyFill="1" applyAlignment="1" applyProtection="1">
      <alignment vertical="center"/>
      <protection hidden="1"/>
    </xf>
    <xf numFmtId="0" fontId="10" fillId="3" borderId="0" xfId="0" applyFont="1" applyFill="1" applyAlignment="1" applyProtection="1">
      <alignment horizontal="left" vertical="center" wrapText="1"/>
      <protection hidden="1"/>
    </xf>
    <xf numFmtId="10" fontId="3" fillId="10" borderId="45" xfId="2" applyNumberFormat="1" applyFont="1" applyFill="1" applyBorder="1" applyAlignment="1" applyProtection="1">
      <alignment horizontal="center" vertical="center"/>
      <protection hidden="1"/>
    </xf>
    <xf numFmtId="0" fontId="26" fillId="3" borderId="0" xfId="0" applyFont="1" applyFill="1" applyAlignment="1" applyProtection="1">
      <alignment horizontal="center" vertical="center"/>
      <protection hidden="1"/>
    </xf>
    <xf numFmtId="3" fontId="3" fillId="2" borderId="38" xfId="1" applyNumberFormat="1" applyFont="1" applyFill="1" applyBorder="1" applyAlignment="1" applyProtection="1">
      <alignment horizontal="center" vertical="center"/>
      <protection locked="0"/>
    </xf>
    <xf numFmtId="9" fontId="3" fillId="3" borderId="33" xfId="2" applyFont="1" applyFill="1" applyBorder="1" applyAlignment="1" applyProtection="1">
      <alignment horizontal="center" vertical="center"/>
      <protection hidden="1"/>
    </xf>
    <xf numFmtId="0" fontId="10" fillId="3" borderId="32" xfId="0" applyFont="1" applyFill="1" applyBorder="1" applyAlignment="1" applyProtection="1">
      <alignment horizontal="left" vertical="center" wrapText="1"/>
      <protection hidden="1"/>
    </xf>
    <xf numFmtId="0" fontId="14" fillId="3" borderId="9" xfId="0" applyFont="1" applyFill="1" applyBorder="1" applyAlignment="1" applyProtection="1">
      <alignment horizontal="center" vertical="center" wrapText="1"/>
      <protection hidden="1"/>
    </xf>
    <xf numFmtId="0" fontId="10" fillId="3" borderId="1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12" fillId="3" borderId="36" xfId="0" applyFont="1" applyFill="1" applyBorder="1" applyAlignment="1" applyProtection="1">
      <alignment horizontal="center" vertical="center"/>
      <protection hidden="1"/>
    </xf>
    <xf numFmtId="0" fontId="10" fillId="3" borderId="28" xfId="0" applyFont="1" applyFill="1" applyBorder="1" applyAlignment="1" applyProtection="1">
      <alignment horizontal="center" vertical="center" wrapText="1"/>
      <protection hidden="1"/>
    </xf>
    <xf numFmtId="0" fontId="10" fillId="3" borderId="37" xfId="0" applyFont="1" applyFill="1" applyBorder="1" applyAlignment="1" applyProtection="1">
      <alignment vertical="center" wrapText="1"/>
      <protection hidden="1"/>
    </xf>
    <xf numFmtId="0" fontId="3" fillId="3" borderId="0" xfId="0" applyFont="1" applyFill="1" applyAlignment="1" applyProtection="1">
      <alignment vertical="center" wrapText="1"/>
      <protection hidden="1"/>
    </xf>
    <xf numFmtId="0" fontId="3" fillId="3" borderId="0" xfId="0" applyFont="1" applyFill="1" applyAlignment="1" applyProtection="1">
      <alignment horizontal="center" vertical="center" wrapText="1"/>
      <protection hidden="1"/>
    </xf>
    <xf numFmtId="0" fontId="3" fillId="0" borderId="48" xfId="0" applyFont="1" applyBorder="1" applyAlignment="1" applyProtection="1">
      <alignment horizontal="center" vertical="center"/>
      <protection hidden="1"/>
    </xf>
    <xf numFmtId="0" fontId="13" fillId="3" borderId="0" xfId="0" applyFont="1" applyFill="1" applyAlignment="1" applyProtection="1">
      <alignment horizontal="left" vertical="center"/>
      <protection hidden="1"/>
    </xf>
    <xf numFmtId="0" fontId="3" fillId="12" borderId="52" xfId="4" applyFont="1" applyFill="1" applyBorder="1" applyAlignment="1" applyProtection="1">
      <alignment horizontal="left" vertical="center"/>
      <protection hidden="1"/>
    </xf>
    <xf numFmtId="0" fontId="3" fillId="3" borderId="52" xfId="6" applyFont="1" applyFill="1" applyBorder="1" applyAlignment="1" applyProtection="1">
      <alignment vertical="center"/>
      <protection hidden="1"/>
    </xf>
    <xf numFmtId="0" fontId="26" fillId="0" borderId="52" xfId="6" applyFont="1" applyBorder="1" applyAlignment="1" applyProtection="1">
      <alignment horizontal="left" vertical="center"/>
      <protection hidden="1"/>
    </xf>
    <xf numFmtId="166" fontId="21" fillId="2" borderId="1" xfId="0" applyNumberFormat="1" applyFont="1" applyFill="1" applyBorder="1" applyAlignment="1" applyProtection="1">
      <alignment horizontal="center" vertical="center"/>
      <protection locked="0"/>
    </xf>
    <xf numFmtId="0" fontId="21" fillId="3" borderId="0" xfId="0" applyFont="1" applyFill="1" applyAlignment="1" applyProtection="1">
      <alignment vertical="center"/>
      <protection hidden="1"/>
    </xf>
    <xf numFmtId="0" fontId="21" fillId="2" borderId="1" xfId="0" applyFont="1" applyFill="1" applyBorder="1" applyAlignment="1" applyProtection="1">
      <alignment horizontal="left" vertical="center" wrapText="1" indent="1"/>
      <protection locked="0"/>
    </xf>
    <xf numFmtId="0" fontId="21" fillId="2" borderId="1" xfId="0" applyFont="1" applyFill="1" applyBorder="1" applyAlignment="1" applyProtection="1">
      <alignment horizontal="left" vertical="center" indent="1"/>
      <protection locked="0"/>
    </xf>
    <xf numFmtId="166" fontId="21" fillId="10" borderId="1" xfId="0" applyNumberFormat="1" applyFont="1" applyFill="1" applyBorder="1" applyAlignment="1" applyProtection="1">
      <alignment horizontal="right" vertical="center" indent="1"/>
      <protection hidden="1"/>
    </xf>
    <xf numFmtId="166" fontId="21" fillId="2" borderId="1" xfId="0" applyNumberFormat="1" applyFont="1" applyFill="1" applyBorder="1" applyAlignment="1" applyProtection="1">
      <alignment horizontal="right" vertical="center" indent="1"/>
      <protection locked="0"/>
    </xf>
    <xf numFmtId="0" fontId="21" fillId="2" borderId="1" xfId="0" applyFont="1" applyFill="1" applyBorder="1" applyAlignment="1" applyProtection="1">
      <alignment horizontal="right" vertical="center" indent="1"/>
      <protection locked="0"/>
    </xf>
    <xf numFmtId="0" fontId="3" fillId="3" borderId="1" xfId="0" applyFont="1" applyFill="1" applyBorder="1" applyAlignment="1" applyProtection="1">
      <alignment horizontal="right" vertical="center" indent="1"/>
      <protection hidden="1"/>
    </xf>
    <xf numFmtId="0" fontId="11" fillId="5" borderId="1" xfId="0" applyFont="1" applyFill="1" applyBorder="1" applyAlignment="1" applyProtection="1">
      <alignment horizontal="left" vertical="center" indent="1"/>
      <protection hidden="1"/>
    </xf>
    <xf numFmtId="0" fontId="9" fillId="3" borderId="0" xfId="0" applyFont="1" applyFill="1" applyAlignment="1" applyProtection="1">
      <alignment vertical="center"/>
      <protection hidden="1"/>
    </xf>
    <xf numFmtId="0" fontId="10" fillId="0" borderId="46" xfId="0" applyFont="1" applyBorder="1" applyAlignment="1" applyProtection="1">
      <alignment vertical="center" wrapText="1"/>
      <protection hidden="1"/>
    </xf>
    <xf numFmtId="0" fontId="10" fillId="0" borderId="0" xfId="0" applyFont="1" applyAlignment="1" applyProtection="1">
      <alignment vertical="center" wrapText="1"/>
      <protection hidden="1"/>
    </xf>
    <xf numFmtId="0" fontId="3" fillId="3" borderId="13" xfId="0" applyFont="1" applyFill="1" applyBorder="1" applyAlignment="1" applyProtection="1">
      <alignment vertical="center"/>
      <protection hidden="1"/>
    </xf>
    <xf numFmtId="0" fontId="3" fillId="3" borderId="49" xfId="6" applyFont="1" applyFill="1" applyBorder="1" applyAlignment="1" applyProtection="1">
      <alignment vertical="center"/>
      <protection hidden="1"/>
    </xf>
    <xf numFmtId="0" fontId="3" fillId="3" borderId="51" xfId="6" applyFont="1" applyFill="1" applyBorder="1" applyAlignment="1" applyProtection="1">
      <alignment vertical="center"/>
      <protection hidden="1"/>
    </xf>
    <xf numFmtId="0" fontId="22" fillId="10" borderId="1" xfId="0" applyFont="1" applyFill="1" applyBorder="1"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9" fillId="8" borderId="0" xfId="0" applyFont="1" applyFill="1" applyAlignment="1" applyProtection="1">
      <alignment horizontal="center" vertical="center" wrapText="1"/>
      <protection hidden="1"/>
    </xf>
    <xf numFmtId="0" fontId="9" fillId="8" borderId="0" xfId="0" applyFont="1" applyFill="1" applyAlignment="1" applyProtection="1">
      <alignment vertical="center" wrapText="1"/>
      <protection hidden="1"/>
    </xf>
    <xf numFmtId="0" fontId="9" fillId="3" borderId="0" xfId="0" applyFont="1" applyFill="1" applyAlignment="1" applyProtection="1">
      <alignment vertical="center" wrapText="1"/>
      <protection hidden="1"/>
    </xf>
    <xf numFmtId="0" fontId="7" fillId="3" borderId="1" xfId="0" applyFont="1" applyFill="1" applyBorder="1" applyAlignment="1" applyProtection="1">
      <alignment horizontal="center" vertical="center" wrapText="1"/>
      <protection hidden="1"/>
    </xf>
    <xf numFmtId="0" fontId="22" fillId="3" borderId="1" xfId="0" applyFont="1" applyFill="1" applyBorder="1" applyAlignment="1" applyProtection="1">
      <alignment horizontal="center" vertical="center" wrapText="1"/>
      <protection hidden="1"/>
    </xf>
    <xf numFmtId="0" fontId="26" fillId="7" borderId="0" xfId="4" applyFont="1" applyFill="1" applyAlignment="1" applyProtection="1">
      <alignment vertical="center"/>
      <protection hidden="1"/>
    </xf>
    <xf numFmtId="0" fontId="23" fillId="7" borderId="0" xfId="4" applyFont="1" applyFill="1" applyAlignment="1" applyProtection="1">
      <alignment vertical="center"/>
      <protection hidden="1"/>
    </xf>
    <xf numFmtId="0" fontId="26" fillId="15" borderId="0" xfId="4" applyFont="1" applyFill="1" applyBorder="1" applyAlignment="1" applyProtection="1">
      <alignment vertical="center" wrapText="1"/>
      <protection hidden="1"/>
    </xf>
    <xf numFmtId="0" fontId="26" fillId="15" borderId="0" xfId="4" applyFont="1" applyFill="1" applyBorder="1" applyAlignment="1" applyProtection="1">
      <alignment horizontal="left" vertical="center" wrapText="1"/>
      <protection hidden="1"/>
    </xf>
    <xf numFmtId="0" fontId="26" fillId="7" borderId="0" xfId="4" applyFont="1" applyFill="1" applyAlignment="1" applyProtection="1">
      <alignment horizontal="left" vertical="center" wrapText="1"/>
      <protection hidden="1"/>
    </xf>
    <xf numFmtId="0" fontId="3" fillId="7" borderId="0" xfId="4" applyFont="1" applyFill="1" applyAlignment="1" applyProtection="1">
      <alignment vertical="center"/>
      <protection hidden="1"/>
    </xf>
    <xf numFmtId="0" fontId="3" fillId="7" borderId="0" xfId="4" applyFont="1" applyFill="1" applyBorder="1" applyAlignment="1" applyProtection="1">
      <alignment vertical="center"/>
      <protection hidden="1"/>
    </xf>
    <xf numFmtId="0" fontId="3" fillId="15" borderId="0" xfId="4" applyFont="1" applyFill="1" applyBorder="1" applyAlignment="1" applyProtection="1">
      <alignment vertical="center"/>
      <protection hidden="1"/>
    </xf>
    <xf numFmtId="0" fontId="3" fillId="15" borderId="0" xfId="4" applyFont="1" applyFill="1" applyAlignment="1" applyProtection="1">
      <alignment vertical="center"/>
      <protection hidden="1"/>
    </xf>
    <xf numFmtId="0" fontId="27" fillId="15" borderId="0" xfId="4" applyFont="1" applyFill="1" applyBorder="1" applyAlignment="1" applyProtection="1">
      <alignment horizontal="left" vertical="center" wrapText="1"/>
      <protection hidden="1"/>
    </xf>
    <xf numFmtId="0" fontId="26" fillId="3" borderId="0" xfId="4" applyFont="1" applyFill="1" applyBorder="1" applyAlignment="1" applyProtection="1">
      <alignment vertical="center" wrapText="1"/>
      <protection hidden="1"/>
    </xf>
    <xf numFmtId="0" fontId="3" fillId="3" borderId="9" xfId="0" applyFont="1" applyFill="1" applyBorder="1" applyAlignment="1" applyProtection="1">
      <alignment vertical="center"/>
      <protection hidden="1"/>
    </xf>
    <xf numFmtId="0" fontId="3" fillId="3" borderId="6" xfId="0" applyFont="1" applyFill="1" applyBorder="1" applyAlignment="1" applyProtection="1">
      <alignment vertical="center"/>
      <protection hidden="1"/>
    </xf>
    <xf numFmtId="0" fontId="7" fillId="3" borderId="0" xfId="0" applyFont="1" applyFill="1" applyAlignment="1" applyProtection="1">
      <alignment horizontal="center" vertical="center"/>
      <protection hidden="1"/>
    </xf>
    <xf numFmtId="0" fontId="12" fillId="3" borderId="0" xfId="0" applyFont="1" applyFill="1" applyAlignment="1" applyProtection="1">
      <alignment vertical="center" wrapText="1"/>
      <protection hidden="1"/>
    </xf>
    <xf numFmtId="0" fontId="12" fillId="3" borderId="28" xfId="0" applyFont="1" applyFill="1" applyBorder="1" applyAlignment="1" applyProtection="1">
      <alignment vertical="center" wrapText="1"/>
      <protection hidden="1"/>
    </xf>
    <xf numFmtId="0" fontId="3" fillId="3" borderId="50" xfId="6" applyFont="1" applyFill="1" applyBorder="1" applyAlignment="1" applyProtection="1">
      <alignment vertical="center"/>
      <protection hidden="1"/>
    </xf>
    <xf numFmtId="0" fontId="23" fillId="4" borderId="52" xfId="0" applyFont="1" applyFill="1" applyBorder="1" applyAlignment="1" applyProtection="1">
      <alignment horizontal="left" vertical="center"/>
      <protection hidden="1"/>
    </xf>
    <xf numFmtId="0" fontId="23" fillId="7" borderId="52" xfId="4" applyFont="1" applyFill="1" applyBorder="1" applyAlignment="1" applyProtection="1">
      <alignment vertical="center"/>
      <protection hidden="1"/>
    </xf>
    <xf numFmtId="0" fontId="23" fillId="9" borderId="52" xfId="0" applyFont="1" applyFill="1" applyBorder="1" applyAlignment="1" applyProtection="1">
      <alignment horizontal="left" vertical="center"/>
      <protection hidden="1"/>
    </xf>
    <xf numFmtId="0" fontId="23" fillId="7" borderId="52" xfId="4" applyFont="1" applyFill="1" applyBorder="1" applyAlignment="1" applyProtection="1">
      <alignment vertical="center" wrapText="1"/>
      <protection hidden="1"/>
    </xf>
    <xf numFmtId="0" fontId="9" fillId="3" borderId="0" xfId="6" applyFont="1" applyFill="1" applyAlignment="1" applyProtection="1">
      <alignment vertical="center"/>
      <protection hidden="1"/>
    </xf>
    <xf numFmtId="0" fontId="3" fillId="3" borderId="0" xfId="6" applyFont="1" applyFill="1" applyAlignment="1" applyProtection="1">
      <alignment vertical="center"/>
      <protection hidden="1"/>
    </xf>
    <xf numFmtId="0" fontId="9" fillId="8" borderId="0" xfId="6" applyFont="1" applyFill="1" applyAlignment="1" applyProtection="1">
      <alignment vertical="center"/>
      <protection hidden="1"/>
    </xf>
    <xf numFmtId="0" fontId="11" fillId="3" borderId="0" xfId="6" applyFont="1" applyFill="1" applyAlignment="1" applyProtection="1">
      <alignment vertical="center"/>
      <protection hidden="1"/>
    </xf>
    <xf numFmtId="0" fontId="7" fillId="3" borderId="0" xfId="0" applyFont="1" applyFill="1" applyAlignment="1" applyProtection="1">
      <alignment vertical="center"/>
      <protection hidden="1"/>
    </xf>
    <xf numFmtId="0" fontId="10" fillId="3" borderId="0" xfId="0" applyFont="1" applyFill="1" applyAlignment="1" applyProtection="1">
      <alignment horizontal="left" vertical="center"/>
      <protection hidden="1"/>
    </xf>
    <xf numFmtId="0" fontId="20" fillId="3" borderId="0" xfId="0" applyFont="1" applyFill="1" applyAlignment="1" applyProtection="1">
      <alignment vertical="center"/>
      <protection hidden="1"/>
    </xf>
    <xf numFmtId="0" fontId="18" fillId="2" borderId="1" xfId="8" applyNumberFormat="1" applyFont="1" applyFill="1" applyBorder="1" applyAlignment="1" applyProtection="1">
      <alignment horizontal="left" vertical="center" indent="1"/>
      <protection locked="0"/>
    </xf>
    <xf numFmtId="0" fontId="3" fillId="0" borderId="56" xfId="0" applyFont="1" applyBorder="1" applyAlignment="1" applyProtection="1">
      <alignment horizontal="center" vertical="center"/>
      <protection hidden="1"/>
    </xf>
    <xf numFmtId="0" fontId="3" fillId="3" borderId="0" xfId="0" applyFont="1" applyFill="1" applyAlignment="1" applyProtection="1">
      <alignment wrapText="1"/>
      <protection hidden="1"/>
    </xf>
    <xf numFmtId="0" fontId="9" fillId="8" borderId="0" xfId="0" applyFont="1" applyFill="1" applyAlignment="1" applyProtection="1">
      <alignment wrapText="1"/>
      <protection hidden="1"/>
    </xf>
    <xf numFmtId="0" fontId="25" fillId="3" borderId="1" xfId="0" applyFont="1" applyFill="1" applyBorder="1" applyAlignment="1" applyProtection="1">
      <alignment horizontal="center" vertical="center" wrapText="1"/>
      <protection hidden="1"/>
    </xf>
    <xf numFmtId="0" fontId="3" fillId="0" borderId="0" xfId="0" applyFont="1" applyAlignment="1" applyProtection="1">
      <alignment wrapText="1"/>
      <protection hidden="1"/>
    </xf>
    <xf numFmtId="0" fontId="15" fillId="8" borderId="0" xfId="0" applyFont="1" applyFill="1" applyAlignment="1" applyProtection="1">
      <alignment vertical="center"/>
      <protection hidden="1"/>
    </xf>
    <xf numFmtId="0" fontId="15" fillId="8" borderId="0" xfId="0" applyFont="1" applyFill="1" applyProtection="1">
      <protection hidden="1"/>
    </xf>
    <xf numFmtId="0" fontId="12" fillId="3" borderId="0" xfId="0" applyFont="1" applyFill="1" applyAlignment="1" applyProtection="1">
      <alignment vertical="center"/>
      <protection hidden="1"/>
    </xf>
    <xf numFmtId="0" fontId="33" fillId="8" borderId="0" xfId="0" applyFont="1" applyFill="1" applyAlignment="1" applyProtection="1">
      <alignment vertical="center"/>
      <protection hidden="1"/>
    </xf>
    <xf numFmtId="0" fontId="32" fillId="7" borderId="0" xfId="4" applyFont="1" applyFill="1" applyAlignment="1" applyProtection="1">
      <alignment vertical="center"/>
      <protection hidden="1"/>
    </xf>
    <xf numFmtId="0" fontId="34" fillId="3" borderId="0" xfId="0" applyFont="1" applyFill="1" applyAlignment="1" applyProtection="1">
      <alignment horizontal="left" vertical="center" wrapText="1"/>
      <protection hidden="1"/>
    </xf>
    <xf numFmtId="0" fontId="35" fillId="3" borderId="0" xfId="0" applyFont="1" applyFill="1" applyAlignment="1" applyProtection="1">
      <alignment horizontal="left" vertical="center"/>
      <protection hidden="1"/>
    </xf>
    <xf numFmtId="0" fontId="36" fillId="7" borderId="0" xfId="4" applyFont="1" applyFill="1" applyAlignment="1" applyProtection="1">
      <alignment vertical="center"/>
      <protection hidden="1"/>
    </xf>
    <xf numFmtId="0" fontId="32" fillId="7" borderId="9" xfId="4" applyFont="1" applyFill="1" applyBorder="1" applyAlignment="1" applyProtection="1">
      <alignment horizontal="center" vertical="center"/>
      <protection hidden="1"/>
    </xf>
    <xf numFmtId="0" fontId="37" fillId="7" borderId="6" xfId="4" applyFont="1" applyFill="1" applyBorder="1" applyAlignment="1" applyProtection="1">
      <alignment vertical="center"/>
      <protection hidden="1"/>
    </xf>
    <xf numFmtId="0" fontId="32" fillId="7" borderId="9" xfId="4" applyFont="1" applyFill="1" applyBorder="1" applyAlignment="1" applyProtection="1">
      <alignment vertical="center"/>
      <protection hidden="1"/>
    </xf>
    <xf numFmtId="0" fontId="32" fillId="7" borderId="0" xfId="4" applyFont="1" applyFill="1" applyBorder="1" applyAlignment="1" applyProtection="1">
      <alignment vertical="center"/>
      <protection hidden="1"/>
    </xf>
    <xf numFmtId="0" fontId="37" fillId="0" borderId="0" xfId="0" applyFont="1" applyAlignment="1" applyProtection="1">
      <alignment vertical="center"/>
      <protection hidden="1"/>
    </xf>
    <xf numFmtId="0" fontId="32" fillId="7" borderId="10" xfId="4" applyFont="1" applyFill="1" applyBorder="1" applyAlignment="1" applyProtection="1">
      <alignment vertical="center"/>
      <protection hidden="1"/>
    </xf>
    <xf numFmtId="0" fontId="32" fillId="7" borderId="13" xfId="4" applyFont="1" applyFill="1" applyBorder="1" applyAlignment="1" applyProtection="1">
      <alignment vertical="center"/>
      <protection hidden="1"/>
    </xf>
    <xf numFmtId="0" fontId="37" fillId="7" borderId="14" xfId="4" applyFont="1" applyFill="1" applyBorder="1" applyAlignment="1" applyProtection="1">
      <alignment vertical="center"/>
      <protection hidden="1"/>
    </xf>
    <xf numFmtId="0" fontId="37" fillId="7" borderId="0" xfId="4" applyFont="1" applyFill="1" applyBorder="1" applyAlignment="1" applyProtection="1">
      <alignment vertical="center"/>
      <protection hidden="1"/>
    </xf>
    <xf numFmtId="0" fontId="32" fillId="7" borderId="8" xfId="4" applyFont="1" applyFill="1" applyBorder="1" applyAlignment="1" applyProtection="1">
      <alignment vertical="center"/>
      <protection hidden="1"/>
    </xf>
    <xf numFmtId="0" fontId="32" fillId="7" borderId="11" xfId="4" applyFont="1" applyFill="1" applyBorder="1" applyAlignment="1" applyProtection="1">
      <alignment vertical="center"/>
      <protection hidden="1"/>
    </xf>
    <xf numFmtId="0" fontId="37" fillId="7" borderId="12" xfId="4" applyFont="1" applyFill="1" applyBorder="1" applyAlignment="1" applyProtection="1">
      <alignment vertical="center"/>
      <protection hidden="1"/>
    </xf>
    <xf numFmtId="0" fontId="37" fillId="3" borderId="0" xfId="0" applyFont="1" applyFill="1" applyAlignment="1" applyProtection="1">
      <alignment vertical="center"/>
      <protection hidden="1"/>
    </xf>
    <xf numFmtId="0" fontId="32" fillId="7" borderId="0" xfId="4" applyFont="1" applyFill="1" applyBorder="1" applyAlignment="1" applyProtection="1">
      <alignment horizontal="center" vertical="center"/>
      <protection hidden="1"/>
    </xf>
    <xf numFmtId="0" fontId="36" fillId="7" borderId="0" xfId="4" applyFont="1" applyFill="1" applyBorder="1" applyAlignment="1" applyProtection="1">
      <alignment vertical="center"/>
      <protection hidden="1"/>
    </xf>
    <xf numFmtId="0" fontId="34" fillId="3" borderId="0" xfId="0" applyFont="1" applyFill="1" applyAlignment="1" applyProtection="1">
      <alignment vertical="center"/>
      <protection hidden="1"/>
    </xf>
    <xf numFmtId="0" fontId="37" fillId="7" borderId="0" xfId="4" applyFont="1" applyFill="1" applyAlignment="1" applyProtection="1">
      <alignment vertical="center"/>
      <protection hidden="1"/>
    </xf>
    <xf numFmtId="0" fontId="37" fillId="3" borderId="0" xfId="4" applyFont="1" applyFill="1" applyBorder="1" applyAlignment="1" applyProtection="1">
      <alignment vertical="center"/>
      <protection hidden="1"/>
    </xf>
    <xf numFmtId="0" fontId="32" fillId="7" borderId="0" xfId="4" applyFont="1" applyFill="1" applyAlignment="1" applyProtection="1">
      <alignment horizontal="left" vertical="center"/>
      <protection hidden="1"/>
    </xf>
    <xf numFmtId="0" fontId="39" fillId="7" borderId="8" xfId="4" applyFont="1" applyFill="1" applyBorder="1" applyAlignment="1" applyProtection="1">
      <alignment horizontal="left" vertical="center"/>
      <protection hidden="1"/>
    </xf>
    <xf numFmtId="0" fontId="39" fillId="7" borderId="11" xfId="4" applyFont="1" applyFill="1" applyBorder="1" applyAlignment="1" applyProtection="1">
      <alignment horizontal="left" vertical="center"/>
      <protection hidden="1"/>
    </xf>
    <xf numFmtId="0" fontId="37" fillId="7" borderId="0" xfId="4" applyFont="1" applyFill="1" applyBorder="1" applyAlignment="1" applyProtection="1">
      <alignment horizontal="center" vertical="center"/>
      <protection hidden="1"/>
    </xf>
    <xf numFmtId="0" fontId="40" fillId="8" borderId="0" xfId="4" applyFont="1" applyFill="1" applyBorder="1" applyAlignment="1" applyProtection="1">
      <alignment vertical="center"/>
      <protection hidden="1"/>
    </xf>
    <xf numFmtId="0" fontId="12" fillId="3" borderId="0" xfId="0" applyFont="1" applyFill="1" applyAlignment="1" applyProtection="1">
      <alignment horizontal="center" vertical="center"/>
      <protection hidden="1"/>
    </xf>
    <xf numFmtId="0" fontId="3" fillId="3" borderId="57" xfId="0" applyFont="1" applyFill="1" applyBorder="1" applyAlignment="1" applyProtection="1">
      <alignment horizontal="center" vertical="center"/>
      <protection hidden="1"/>
    </xf>
    <xf numFmtId="0" fontId="10" fillId="3" borderId="58" xfId="0" applyFont="1" applyFill="1" applyBorder="1" applyAlignment="1" applyProtection="1">
      <alignment vertical="center" wrapText="1"/>
      <protection hidden="1"/>
    </xf>
    <xf numFmtId="0" fontId="3" fillId="0" borderId="47" xfId="0" applyFont="1" applyBorder="1" applyAlignment="1" applyProtection="1">
      <alignment vertical="center" wrapText="1"/>
      <protection hidden="1"/>
    </xf>
    <xf numFmtId="0" fontId="26" fillId="3" borderId="0" xfId="0" applyFont="1" applyFill="1" applyAlignment="1" applyProtection="1">
      <alignment vertical="center"/>
      <protection hidden="1"/>
    </xf>
    <xf numFmtId="0" fontId="3" fillId="3" borderId="13" xfId="0" applyFont="1" applyFill="1" applyBorder="1" applyAlignment="1" applyProtection="1">
      <alignment vertical="center" wrapText="1"/>
      <protection hidden="1"/>
    </xf>
    <xf numFmtId="0" fontId="3" fillId="3" borderId="28" xfId="0" applyFont="1" applyFill="1" applyBorder="1" applyAlignment="1" applyProtection="1">
      <alignment vertical="center" wrapText="1"/>
      <protection hidden="1"/>
    </xf>
    <xf numFmtId="0" fontId="3" fillId="3" borderId="14" xfId="0" applyFont="1" applyFill="1" applyBorder="1" applyAlignment="1" applyProtection="1">
      <alignment vertical="center"/>
      <protection hidden="1"/>
    </xf>
    <xf numFmtId="0" fontId="3" fillId="3" borderId="12" xfId="0" applyFont="1" applyFill="1" applyBorder="1" applyAlignment="1" applyProtection="1">
      <alignment vertical="center"/>
      <protection hidden="1"/>
    </xf>
    <xf numFmtId="0" fontId="3" fillId="3" borderId="10" xfId="0" applyFont="1" applyFill="1" applyBorder="1" applyAlignment="1" applyProtection="1">
      <alignment vertical="center"/>
      <protection hidden="1"/>
    </xf>
    <xf numFmtId="0" fontId="3" fillId="3" borderId="31" xfId="0" applyFont="1" applyFill="1" applyBorder="1" applyAlignment="1" applyProtection="1">
      <alignment vertical="center"/>
      <protection hidden="1"/>
    </xf>
    <xf numFmtId="0" fontId="3" fillId="3" borderId="32" xfId="0" applyFont="1" applyFill="1" applyBorder="1" applyAlignment="1" applyProtection="1">
      <alignment vertical="center"/>
      <protection hidden="1"/>
    </xf>
    <xf numFmtId="0" fontId="3" fillId="3" borderId="33" xfId="0" applyFont="1" applyFill="1" applyBorder="1" applyAlignment="1" applyProtection="1">
      <alignment vertical="center"/>
      <protection hidden="1"/>
    </xf>
    <xf numFmtId="0" fontId="3" fillId="3" borderId="29" xfId="0" applyFont="1" applyFill="1" applyBorder="1" applyAlignment="1" applyProtection="1">
      <alignment horizontal="center" vertical="center"/>
      <protection hidden="1"/>
    </xf>
    <xf numFmtId="0" fontId="3" fillId="3" borderId="34" xfId="0" applyFont="1" applyFill="1" applyBorder="1" applyAlignment="1" applyProtection="1">
      <alignment horizontal="center" vertical="center"/>
      <protection hidden="1"/>
    </xf>
    <xf numFmtId="0" fontId="3" fillId="3" borderId="28" xfId="0" applyFont="1" applyFill="1" applyBorder="1" applyAlignment="1" applyProtection="1">
      <alignment vertical="center"/>
      <protection hidden="1"/>
    </xf>
    <xf numFmtId="0" fontId="3" fillId="3" borderId="35" xfId="0" applyFont="1" applyFill="1" applyBorder="1" applyAlignment="1" applyProtection="1">
      <alignment vertical="center"/>
      <protection hidden="1"/>
    </xf>
    <xf numFmtId="0" fontId="3" fillId="3" borderId="21" xfId="0" applyFont="1" applyFill="1" applyBorder="1" applyAlignment="1" applyProtection="1">
      <alignment vertical="center"/>
      <protection hidden="1"/>
    </xf>
    <xf numFmtId="0" fontId="3" fillId="3" borderId="22" xfId="0" applyFont="1" applyFill="1" applyBorder="1" applyAlignment="1" applyProtection="1">
      <alignment vertical="center"/>
      <protection hidden="1"/>
    </xf>
    <xf numFmtId="0" fontId="3" fillId="3" borderId="24" xfId="0" applyFont="1" applyFill="1" applyBorder="1" applyAlignment="1" applyProtection="1">
      <alignment vertical="center"/>
      <protection hidden="1"/>
    </xf>
    <xf numFmtId="0" fontId="3" fillId="3" borderId="23" xfId="0" applyFont="1" applyFill="1" applyBorder="1" applyAlignment="1" applyProtection="1">
      <alignment horizontal="center" vertical="center"/>
      <protection hidden="1"/>
    </xf>
    <xf numFmtId="0" fontId="3" fillId="3" borderId="25" xfId="0" applyFont="1" applyFill="1" applyBorder="1" applyAlignment="1" applyProtection="1">
      <alignment horizontal="center" vertical="center"/>
      <protection hidden="1"/>
    </xf>
    <xf numFmtId="0" fontId="3" fillId="3" borderId="17" xfId="0" applyFont="1" applyFill="1" applyBorder="1" applyAlignment="1" applyProtection="1">
      <alignment vertical="center"/>
      <protection hidden="1"/>
    </xf>
    <xf numFmtId="0" fontId="3" fillId="3" borderId="26" xfId="0" applyFont="1" applyFill="1" applyBorder="1" applyAlignment="1" applyProtection="1">
      <alignment vertical="center"/>
      <protection hidden="1"/>
    </xf>
    <xf numFmtId="0" fontId="3" fillId="3" borderId="30" xfId="0" applyFont="1" applyFill="1" applyBorder="1" applyAlignment="1" applyProtection="1">
      <alignment horizontal="center" vertical="center"/>
      <protection hidden="1"/>
    </xf>
    <xf numFmtId="0" fontId="10" fillId="3" borderId="9" xfId="0" applyFont="1" applyFill="1" applyBorder="1" applyAlignment="1" applyProtection="1">
      <alignment horizontal="center" vertical="center" wrapText="1"/>
      <protection hidden="1"/>
    </xf>
    <xf numFmtId="0" fontId="12" fillId="3" borderId="0" xfId="0" applyFont="1" applyFill="1" applyAlignment="1" applyProtection="1">
      <alignment horizontal="left" vertical="center" wrapText="1"/>
      <protection hidden="1"/>
    </xf>
    <xf numFmtId="0" fontId="10" fillId="3" borderId="11" xfId="0" applyFont="1" applyFill="1" applyBorder="1" applyAlignment="1" applyProtection="1">
      <alignment horizontal="left" vertical="center" wrapText="1"/>
      <protection hidden="1"/>
    </xf>
    <xf numFmtId="0" fontId="19" fillId="3" borderId="0" xfId="0" applyFont="1" applyFill="1" applyAlignment="1" applyProtection="1">
      <alignment horizontal="left" vertical="center" wrapText="1"/>
      <protection hidden="1"/>
    </xf>
    <xf numFmtId="0" fontId="10" fillId="0" borderId="0" xfId="0" applyFont="1" applyAlignment="1" applyProtection="1">
      <alignment horizontal="left" vertical="center" wrapText="1"/>
      <protection hidden="1"/>
    </xf>
    <xf numFmtId="0" fontId="10" fillId="0" borderId="50" xfId="0" applyFont="1" applyBorder="1" applyAlignment="1" applyProtection="1">
      <alignment horizontal="left" vertical="center" wrapText="1"/>
      <protection hidden="1"/>
    </xf>
    <xf numFmtId="0" fontId="10" fillId="3" borderId="0" xfId="0" applyFont="1" applyFill="1" applyAlignment="1" applyProtection="1">
      <alignment horizontal="center" vertical="center" wrapText="1"/>
      <protection hidden="1"/>
    </xf>
    <xf numFmtId="0" fontId="21" fillId="11" borderId="15" xfId="0" applyFont="1" applyFill="1" applyBorder="1" applyAlignment="1" applyProtection="1">
      <alignment horizontal="center" vertical="center" wrapText="1"/>
      <protection locked="0"/>
    </xf>
    <xf numFmtId="0" fontId="7" fillId="3" borderId="0" xfId="0" applyFont="1" applyFill="1" applyAlignment="1" applyProtection="1">
      <alignment horizontal="left" vertical="center" wrapText="1"/>
      <protection hidden="1"/>
    </xf>
    <xf numFmtId="0" fontId="10" fillId="3" borderId="29" xfId="0" applyFont="1" applyFill="1" applyBorder="1" applyAlignment="1" applyProtection="1">
      <alignment horizontal="center" vertical="center" wrapText="1"/>
      <protection hidden="1"/>
    </xf>
    <xf numFmtId="0" fontId="10" fillId="3" borderId="33" xfId="0" applyFont="1" applyFill="1" applyBorder="1" applyAlignment="1" applyProtection="1">
      <alignment horizontal="left" vertical="center" wrapText="1"/>
      <protection hidden="1"/>
    </xf>
    <xf numFmtId="0" fontId="7" fillId="3" borderId="29"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10" fillId="3" borderId="12" xfId="0" applyFont="1" applyFill="1" applyBorder="1" applyAlignment="1" applyProtection="1">
      <alignment horizontal="left" vertical="center" wrapText="1"/>
      <protection hidden="1"/>
    </xf>
    <xf numFmtId="0" fontId="10" fillId="3" borderId="6" xfId="0" applyFont="1" applyFill="1" applyBorder="1" applyAlignment="1" applyProtection="1">
      <alignment horizontal="left" vertical="center" wrapText="1"/>
      <protection hidden="1"/>
    </xf>
    <xf numFmtId="0" fontId="32" fillId="7" borderId="0" xfId="4" applyFont="1" applyFill="1" applyBorder="1" applyAlignment="1" applyProtection="1">
      <alignment horizontal="left" vertical="center"/>
      <protection hidden="1"/>
    </xf>
    <xf numFmtId="0" fontId="10" fillId="3" borderId="11" xfId="0" applyFont="1" applyFill="1" applyBorder="1" applyAlignment="1" applyProtection="1">
      <alignment vertical="center" wrapText="1"/>
      <protection hidden="1"/>
    </xf>
    <xf numFmtId="0" fontId="23" fillId="0" borderId="52" xfId="0" applyFont="1" applyBorder="1" applyAlignment="1" applyProtection="1">
      <alignment vertical="center"/>
      <protection hidden="1"/>
    </xf>
    <xf numFmtId="0" fontId="23" fillId="0" borderId="52" xfId="0" applyFont="1" applyBorder="1" applyAlignment="1" applyProtection="1">
      <alignment horizontal="left" vertical="center"/>
      <protection hidden="1"/>
    </xf>
    <xf numFmtId="0" fontId="23" fillId="0" borderId="52" xfId="0" applyFont="1" applyBorder="1" applyAlignment="1" applyProtection="1">
      <alignment horizontal="left" vertical="center" wrapText="1"/>
      <protection hidden="1"/>
    </xf>
    <xf numFmtId="0" fontId="26" fillId="0" borderId="52" xfId="0" applyFont="1" applyBorder="1" applyAlignment="1" applyProtection="1">
      <alignment vertical="center"/>
      <protection hidden="1"/>
    </xf>
    <xf numFmtId="0" fontId="26" fillId="0" borderId="49" xfId="0" applyFont="1" applyBorder="1" applyAlignment="1" applyProtection="1">
      <alignment vertical="center"/>
      <protection hidden="1"/>
    </xf>
    <xf numFmtId="0" fontId="26" fillId="0" borderId="50" xfId="0" applyFont="1" applyBorder="1" applyAlignment="1" applyProtection="1">
      <alignment vertical="center"/>
      <protection hidden="1"/>
    </xf>
    <xf numFmtId="0" fontId="26" fillId="0" borderId="51" xfId="0" applyFont="1" applyBorder="1" applyAlignment="1" applyProtection="1">
      <alignment vertical="center"/>
      <protection hidden="1"/>
    </xf>
    <xf numFmtId="0" fontId="26" fillId="0" borderId="52" xfId="0" applyFont="1" applyBorder="1" applyAlignment="1" applyProtection="1">
      <alignment horizontal="left" vertical="center"/>
      <protection hidden="1"/>
    </xf>
    <xf numFmtId="0" fontId="26" fillId="0" borderId="52" xfId="0" applyFont="1" applyBorder="1" applyAlignment="1" applyProtection="1">
      <alignment horizontal="left" vertical="center" wrapText="1"/>
      <protection hidden="1"/>
    </xf>
    <xf numFmtId="0" fontId="26" fillId="0" borderId="49" xfId="0" applyFont="1" applyBorder="1" applyAlignment="1" applyProtection="1">
      <alignment horizontal="left" vertical="center" wrapText="1"/>
      <protection hidden="1"/>
    </xf>
    <xf numFmtId="0" fontId="42" fillId="0" borderId="0" xfId="0" applyFont="1" applyProtection="1">
      <protection hidden="1"/>
    </xf>
    <xf numFmtId="0" fontId="0" fillId="7" borderId="0" xfId="4" applyFont="1" applyFill="1" applyProtection="1">
      <protection hidden="1"/>
    </xf>
    <xf numFmtId="0" fontId="0" fillId="15" borderId="0" xfId="4" applyFont="1" applyFill="1" applyProtection="1">
      <protection hidden="1"/>
    </xf>
    <xf numFmtId="0" fontId="0" fillId="3" borderId="0" xfId="4" applyFont="1" applyFill="1" applyProtection="1">
      <protection hidden="1"/>
    </xf>
    <xf numFmtId="0" fontId="0" fillId="3" borderId="0" xfId="0" applyFill="1" applyProtection="1">
      <protection hidden="1"/>
    </xf>
    <xf numFmtId="0" fontId="43" fillId="7" borderId="0" xfId="4" applyFont="1" applyFill="1" applyBorder="1" applyAlignment="1" applyProtection="1">
      <alignment vertical="center" wrapText="1"/>
      <protection hidden="1"/>
    </xf>
    <xf numFmtId="0" fontId="36" fillId="0" borderId="46" xfId="4" applyFont="1" applyBorder="1" applyAlignment="1" applyProtection="1">
      <alignment horizontal="left" vertical="center" wrapText="1"/>
      <protection hidden="1"/>
    </xf>
    <xf numFmtId="0" fontId="36" fillId="0" borderId="52" xfId="4" applyFont="1" applyBorder="1" applyAlignment="1" applyProtection="1">
      <alignment horizontal="left" vertical="center" wrapText="1"/>
      <protection hidden="1"/>
    </xf>
    <xf numFmtId="0" fontId="36" fillId="0" borderId="60" xfId="4" applyFont="1" applyBorder="1" applyAlignment="1" applyProtection="1">
      <alignment horizontal="left" vertical="center" wrapText="1"/>
      <protection hidden="1"/>
    </xf>
    <xf numFmtId="0" fontId="32" fillId="7" borderId="0" xfId="4" applyFont="1" applyFill="1" applyAlignment="1" applyProtection="1">
      <alignment horizontal="center" vertical="center"/>
      <protection hidden="1"/>
    </xf>
    <xf numFmtId="170" fontId="36" fillId="7" borderId="0" xfId="4" applyNumberFormat="1" applyFont="1" applyFill="1" applyAlignment="1" applyProtection="1">
      <alignment horizontal="center" vertical="center"/>
      <protection hidden="1"/>
    </xf>
    <xf numFmtId="0" fontId="36" fillId="7" borderId="0" xfId="4" applyFont="1" applyFill="1" applyBorder="1" applyAlignment="1" applyProtection="1">
      <alignment horizontal="center" vertical="center"/>
      <protection hidden="1"/>
    </xf>
    <xf numFmtId="0" fontId="36" fillId="0" borderId="0" xfId="4" applyFont="1" applyBorder="1" applyAlignment="1" applyProtection="1">
      <alignment horizontal="left" vertical="center" wrapText="1"/>
      <protection hidden="1"/>
    </xf>
    <xf numFmtId="0" fontId="32" fillId="7" borderId="30" xfId="4" applyFont="1" applyFill="1" applyBorder="1" applyAlignment="1" applyProtection="1">
      <alignment horizontal="center" vertical="center"/>
      <protection hidden="1"/>
    </xf>
    <xf numFmtId="0" fontId="32" fillId="0" borderId="32" xfId="4" applyFont="1" applyBorder="1" applyAlignment="1" applyProtection="1">
      <alignment horizontal="left" vertical="center" wrapText="1"/>
      <protection hidden="1"/>
    </xf>
    <xf numFmtId="0" fontId="43" fillId="7" borderId="29" xfId="4" applyFont="1" applyFill="1" applyBorder="1" applyAlignment="1" applyProtection="1">
      <alignment vertical="center" wrapText="1"/>
      <protection hidden="1"/>
    </xf>
    <xf numFmtId="0" fontId="43" fillId="7" borderId="61" xfId="4" applyFont="1" applyFill="1" applyBorder="1" applyAlignment="1" applyProtection="1">
      <alignment vertical="center" wrapText="1"/>
      <protection hidden="1"/>
    </xf>
    <xf numFmtId="0" fontId="36" fillId="7" borderId="62" xfId="4" applyFont="1" applyFill="1" applyBorder="1" applyAlignment="1" applyProtection="1">
      <alignment horizontal="center" vertical="center"/>
      <protection hidden="1"/>
    </xf>
    <xf numFmtId="0" fontId="32" fillId="7" borderId="29" xfId="4" applyFont="1" applyFill="1" applyBorder="1" applyAlignment="1" applyProtection="1">
      <alignment horizontal="center" vertical="center"/>
      <protection hidden="1"/>
    </xf>
    <xf numFmtId="0" fontId="36" fillId="7" borderId="34" xfId="4" applyFont="1" applyFill="1" applyBorder="1" applyAlignment="1" applyProtection="1">
      <alignment horizontal="center" vertical="center"/>
      <protection hidden="1"/>
    </xf>
    <xf numFmtId="0" fontId="36" fillId="0" borderId="28" xfId="4" applyFont="1" applyBorder="1" applyAlignment="1" applyProtection="1">
      <alignment horizontal="left" vertical="center" wrapText="1"/>
      <protection hidden="1"/>
    </xf>
    <xf numFmtId="0" fontId="36" fillId="0" borderId="64" xfId="4" applyFont="1" applyBorder="1" applyAlignment="1" applyProtection="1">
      <alignment horizontal="left" vertical="center" wrapText="1"/>
      <protection hidden="1"/>
    </xf>
    <xf numFmtId="0" fontId="36" fillId="0" borderId="65" xfId="4" applyFont="1" applyBorder="1" applyAlignment="1" applyProtection="1">
      <alignment horizontal="left" vertical="center" wrapText="1"/>
      <protection hidden="1"/>
    </xf>
    <xf numFmtId="0" fontId="36" fillId="0" borderId="35" xfId="4" applyFont="1" applyBorder="1" applyAlignment="1" applyProtection="1">
      <alignment horizontal="left" vertical="center" wrapText="1"/>
      <protection hidden="1"/>
    </xf>
    <xf numFmtId="0" fontId="32" fillId="0" borderId="67" xfId="4" applyFont="1" applyBorder="1" applyAlignment="1" applyProtection="1">
      <alignment horizontal="left" vertical="center" wrapText="1"/>
      <protection hidden="1"/>
    </xf>
    <xf numFmtId="0" fontId="32" fillId="0" borderId="33" xfId="4" applyFont="1" applyBorder="1" applyAlignment="1" applyProtection="1">
      <alignment horizontal="left" vertical="center" wrapText="1"/>
      <protection hidden="1"/>
    </xf>
    <xf numFmtId="0" fontId="36" fillId="0" borderId="47" xfId="4" applyFont="1" applyBorder="1" applyAlignment="1" applyProtection="1">
      <alignment horizontal="left" vertical="center" wrapText="1"/>
      <protection hidden="1"/>
    </xf>
    <xf numFmtId="0" fontId="32" fillId="15" borderId="30" xfId="4" applyFont="1" applyFill="1" applyBorder="1" applyAlignment="1" applyProtection="1">
      <alignment horizontal="center" vertical="center"/>
      <protection hidden="1"/>
    </xf>
    <xf numFmtId="0" fontId="32" fillId="3" borderId="32" xfId="4" applyFont="1" applyFill="1" applyBorder="1" applyAlignment="1" applyProtection="1">
      <alignment horizontal="left" vertical="center" wrapText="1"/>
      <protection hidden="1"/>
    </xf>
    <xf numFmtId="0" fontId="32" fillId="15" borderId="29" xfId="4" applyFont="1" applyFill="1" applyBorder="1" applyAlignment="1" applyProtection="1">
      <alignment horizontal="center" vertical="center"/>
      <protection hidden="1"/>
    </xf>
    <xf numFmtId="0" fontId="32" fillId="3" borderId="67" xfId="4" applyFont="1" applyFill="1" applyBorder="1" applyAlignment="1" applyProtection="1">
      <alignment horizontal="left" vertical="center" wrapText="1"/>
      <protection hidden="1"/>
    </xf>
    <xf numFmtId="0" fontId="43" fillId="15" borderId="29" xfId="4" applyFont="1" applyFill="1" applyBorder="1" applyAlignment="1" applyProtection="1">
      <alignment vertical="center" wrapText="1"/>
      <protection hidden="1"/>
    </xf>
    <xf numFmtId="0" fontId="43" fillId="15" borderId="61" xfId="4" applyFont="1" applyFill="1" applyBorder="1" applyAlignment="1" applyProtection="1">
      <alignment vertical="center" wrapText="1"/>
      <protection hidden="1"/>
    </xf>
    <xf numFmtId="0" fontId="36" fillId="15" borderId="34" xfId="4" applyFont="1" applyFill="1" applyBorder="1" applyAlignment="1" applyProtection="1">
      <alignment horizontal="center" vertical="center"/>
      <protection hidden="1"/>
    </xf>
    <xf numFmtId="0" fontId="36" fillId="3" borderId="28" xfId="4" applyFont="1" applyFill="1" applyBorder="1" applyAlignment="1" applyProtection="1">
      <alignment horizontal="left" vertical="center" wrapText="1"/>
      <protection hidden="1"/>
    </xf>
    <xf numFmtId="0" fontId="36" fillId="3" borderId="64" xfId="4" applyFont="1" applyFill="1" applyBorder="1" applyAlignment="1" applyProtection="1">
      <alignment horizontal="left" vertical="center" wrapText="1"/>
      <protection hidden="1"/>
    </xf>
    <xf numFmtId="0" fontId="45" fillId="8" borderId="0" xfId="4" applyFont="1" applyFill="1" applyProtection="1">
      <protection hidden="1"/>
    </xf>
    <xf numFmtId="0" fontId="7" fillId="3" borderId="20" xfId="0" applyFont="1" applyFill="1" applyBorder="1" applyAlignment="1" applyProtection="1">
      <alignment vertical="center"/>
      <protection hidden="1"/>
    </xf>
    <xf numFmtId="0" fontId="10" fillId="3" borderId="21" xfId="0" applyFont="1" applyFill="1" applyBorder="1" applyAlignment="1" applyProtection="1">
      <alignment vertical="center" wrapText="1"/>
      <protection hidden="1"/>
    </xf>
    <xf numFmtId="0" fontId="36" fillId="0" borderId="33" xfId="4" applyFont="1" applyBorder="1" applyAlignment="1" applyProtection="1">
      <alignment horizontal="left" vertical="center" wrapText="1"/>
      <protection hidden="1"/>
    </xf>
    <xf numFmtId="0" fontId="45" fillId="8" borderId="0" xfId="0" applyFont="1" applyFill="1" applyProtection="1">
      <protection hidden="1"/>
    </xf>
    <xf numFmtId="0" fontId="0" fillId="15" borderId="0" xfId="4" applyFont="1" applyFill="1" applyAlignment="1" applyProtection="1">
      <alignment horizontal="right" vertical="center"/>
      <protection hidden="1"/>
    </xf>
    <xf numFmtId="0" fontId="0" fillId="3" borderId="0" xfId="4" applyFont="1" applyFill="1" applyAlignment="1" applyProtection="1">
      <alignment horizontal="right" vertical="center"/>
      <protection hidden="1"/>
    </xf>
    <xf numFmtId="170" fontId="49" fillId="15" borderId="0" xfId="4" applyNumberFormat="1" applyFont="1" applyFill="1" applyAlignment="1" applyProtection="1">
      <alignment horizontal="center" vertical="center"/>
      <protection hidden="1"/>
    </xf>
    <xf numFmtId="0" fontId="0" fillId="7" borderId="0" xfId="4" applyFont="1" applyFill="1" applyAlignment="1" applyProtection="1">
      <alignment horizontal="right" vertical="center"/>
      <protection hidden="1"/>
    </xf>
    <xf numFmtId="0" fontId="5" fillId="3" borderId="0" xfId="4" applyFont="1" applyFill="1" applyAlignment="1" applyProtection="1">
      <alignment horizontal="right" vertical="center"/>
      <protection hidden="1"/>
    </xf>
    <xf numFmtId="0" fontId="49" fillId="3" borderId="1" xfId="4" applyFont="1" applyFill="1" applyBorder="1" applyAlignment="1" applyProtection="1">
      <alignment horizontal="center" vertical="center"/>
      <protection hidden="1"/>
    </xf>
    <xf numFmtId="0" fontId="45" fillId="3" borderId="0" xfId="4" applyFont="1" applyFill="1" applyProtection="1">
      <protection hidden="1"/>
    </xf>
    <xf numFmtId="0" fontId="40" fillId="3" borderId="0" xfId="4" applyFont="1" applyFill="1" applyBorder="1" applyAlignment="1" applyProtection="1">
      <alignment vertical="center"/>
      <protection hidden="1"/>
    </xf>
    <xf numFmtId="0" fontId="45" fillId="3" borderId="0" xfId="0" applyFont="1" applyFill="1" applyProtection="1">
      <protection hidden="1"/>
    </xf>
    <xf numFmtId="0" fontId="32" fillId="15" borderId="0" xfId="4" applyFont="1" applyFill="1" applyAlignment="1" applyProtection="1">
      <alignment vertical="center"/>
      <protection hidden="1"/>
    </xf>
    <xf numFmtId="0" fontId="37" fillId="15" borderId="0" xfId="4" applyFont="1" applyFill="1" applyAlignment="1" applyProtection="1">
      <alignment vertical="center"/>
      <protection hidden="1"/>
    </xf>
    <xf numFmtId="0" fontId="32" fillId="15" borderId="0" xfId="4" applyFont="1" applyFill="1" applyAlignment="1" applyProtection="1">
      <alignment horizontal="left" vertical="center"/>
      <protection hidden="1"/>
    </xf>
    <xf numFmtId="0" fontId="46" fillId="8" borderId="0" xfId="0" applyFont="1" applyFill="1" applyProtection="1">
      <protection hidden="1"/>
    </xf>
    <xf numFmtId="0" fontId="46" fillId="8" borderId="0" xfId="4" applyFont="1" applyFill="1" applyProtection="1">
      <protection hidden="1"/>
    </xf>
    <xf numFmtId="0" fontId="46" fillId="8" borderId="0" xfId="4" applyFont="1" applyFill="1" applyBorder="1" applyProtection="1">
      <protection hidden="1"/>
    </xf>
    <xf numFmtId="0" fontId="46" fillId="8" borderId="68" xfId="0" applyFont="1" applyFill="1" applyBorder="1" applyProtection="1">
      <protection hidden="1"/>
    </xf>
    <xf numFmtId="0" fontId="3" fillId="3" borderId="29" xfId="0" applyFont="1" applyFill="1" applyBorder="1" applyAlignment="1" applyProtection="1">
      <alignment vertical="center"/>
      <protection hidden="1"/>
    </xf>
    <xf numFmtId="0" fontId="9" fillId="8" borderId="0" xfId="4" applyFont="1" applyFill="1" applyAlignment="1" applyProtection="1">
      <alignment vertical="center"/>
      <protection hidden="1"/>
    </xf>
    <xf numFmtId="0" fontId="26" fillId="7" borderId="0" xfId="4" applyFont="1" applyFill="1" applyBorder="1" applyAlignment="1" applyProtection="1">
      <alignment horizontal="left" vertical="center" wrapText="1"/>
      <protection hidden="1"/>
    </xf>
    <xf numFmtId="0" fontId="26" fillId="7" borderId="0" xfId="4" applyFont="1" applyFill="1" applyBorder="1" applyAlignment="1" applyProtection="1">
      <alignment horizontal="center" vertical="center" wrapText="1"/>
      <protection hidden="1"/>
    </xf>
    <xf numFmtId="0" fontId="0" fillId="15" borderId="0" xfId="4" applyFont="1" applyFill="1" applyAlignment="1" applyProtection="1">
      <alignment horizontal="left" vertical="center"/>
      <protection hidden="1"/>
    </xf>
    <xf numFmtId="0" fontId="10" fillId="3" borderId="21" xfId="0" applyFont="1" applyFill="1" applyBorder="1" applyAlignment="1" applyProtection="1">
      <alignment horizontal="left" vertical="center" wrapText="1"/>
      <protection hidden="1"/>
    </xf>
    <xf numFmtId="0" fontId="44" fillId="15" borderId="0" xfId="4" applyFont="1" applyFill="1" applyAlignment="1" applyProtection="1">
      <alignment horizontal="center" vertical="center"/>
      <protection hidden="1"/>
    </xf>
    <xf numFmtId="0" fontId="3" fillId="3" borderId="57" xfId="0" applyFont="1" applyFill="1" applyBorder="1" applyAlignment="1" applyProtection="1">
      <alignment vertical="center" wrapText="1"/>
      <protection hidden="1"/>
    </xf>
    <xf numFmtId="0" fontId="0" fillId="7" borderId="0" xfId="4" applyFont="1" applyFill="1" applyAlignment="1" applyProtection="1">
      <alignment vertical="center"/>
      <protection hidden="1"/>
    </xf>
    <xf numFmtId="171" fontId="3" fillId="2" borderId="7" xfId="1" applyNumberFormat="1" applyFont="1" applyFill="1" applyBorder="1" applyAlignment="1" applyProtection="1">
      <alignment horizontal="center" vertical="center"/>
      <protection locked="0"/>
    </xf>
    <xf numFmtId="0" fontId="9" fillId="3" borderId="0" xfId="0" applyFont="1" applyFill="1" applyProtection="1">
      <protection hidden="1"/>
    </xf>
    <xf numFmtId="0" fontId="0" fillId="3" borderId="0" xfId="0" applyFill="1" applyAlignment="1">
      <alignment vertical="center"/>
    </xf>
    <xf numFmtId="0" fontId="32" fillId="7" borderId="70" xfId="4" applyFont="1" applyFill="1" applyBorder="1" applyAlignment="1" applyProtection="1">
      <alignment horizontal="center" vertical="center"/>
      <protection hidden="1"/>
    </xf>
    <xf numFmtId="0" fontId="32" fillId="7" borderId="71" xfId="4" applyFont="1" applyFill="1" applyBorder="1" applyAlignment="1" applyProtection="1">
      <alignment horizontal="center" vertical="center"/>
      <protection hidden="1"/>
    </xf>
    <xf numFmtId="0" fontId="8" fillId="3" borderId="0" xfId="8" applyFill="1" applyAlignment="1">
      <alignment horizontal="left" vertical="center"/>
    </xf>
    <xf numFmtId="0" fontId="32" fillId="7" borderId="47" xfId="4" applyFont="1" applyFill="1" applyBorder="1" applyAlignment="1" applyProtection="1">
      <alignment vertical="center"/>
      <protection hidden="1"/>
    </xf>
    <xf numFmtId="3" fontId="36" fillId="4" borderId="74" xfId="4" applyNumberFormat="1" applyFont="1" applyFill="1" applyBorder="1" applyAlignment="1" applyProtection="1">
      <alignment horizontal="center" vertical="center" wrapText="1"/>
      <protection locked="0"/>
    </xf>
    <xf numFmtId="171" fontId="36" fillId="4" borderId="74" xfId="4" applyNumberFormat="1" applyFont="1" applyFill="1" applyBorder="1" applyAlignment="1" applyProtection="1">
      <alignment horizontal="center" vertical="center" wrapText="1"/>
      <protection locked="0"/>
    </xf>
    <xf numFmtId="0" fontId="0" fillId="3" borderId="1" xfId="0" applyFill="1" applyBorder="1" applyAlignment="1">
      <alignment vertical="center"/>
    </xf>
    <xf numFmtId="0" fontId="0" fillId="3" borderId="46" xfId="0" applyFill="1" applyBorder="1" applyAlignment="1">
      <alignment vertical="center"/>
    </xf>
    <xf numFmtId="0" fontId="56" fillId="3" borderId="1" xfId="0" applyFont="1" applyFill="1" applyBorder="1" applyAlignment="1">
      <alignment horizontal="center" vertical="center" wrapText="1"/>
    </xf>
    <xf numFmtId="0" fontId="0" fillId="3" borderId="0" xfId="0" applyFill="1"/>
    <xf numFmtId="0" fontId="49" fillId="3" borderId="72" xfId="0" applyFont="1" applyFill="1" applyBorder="1" applyAlignment="1">
      <alignment horizontal="center" wrapText="1"/>
    </xf>
    <xf numFmtId="0" fontId="8" fillId="3" borderId="3" xfId="8" applyFill="1" applyBorder="1" applyAlignment="1">
      <alignment horizontal="center" vertical="center" wrapText="1"/>
    </xf>
    <xf numFmtId="0" fontId="8" fillId="3" borderId="73" xfId="8" applyFill="1" applyBorder="1" applyAlignment="1">
      <alignment horizontal="center" vertical="top" wrapText="1"/>
    </xf>
    <xf numFmtId="0" fontId="36" fillId="9" borderId="75" xfId="4" applyFont="1" applyFill="1" applyBorder="1" applyAlignment="1" applyProtection="1">
      <alignment horizontal="left" vertical="center" wrapText="1"/>
      <protection locked="0"/>
    </xf>
    <xf numFmtId="0" fontId="49" fillId="3" borderId="1" xfId="0" applyFont="1" applyFill="1" applyBorder="1" applyAlignment="1">
      <alignment vertical="center"/>
    </xf>
    <xf numFmtId="0" fontId="49" fillId="3" borderId="2" xfId="0" applyFont="1" applyFill="1" applyBorder="1" applyAlignment="1">
      <alignment vertical="center"/>
    </xf>
    <xf numFmtId="0" fontId="0" fillId="8" borderId="0" xfId="0" applyFill="1"/>
    <xf numFmtId="0" fontId="15" fillId="8" borderId="0" xfId="0" applyFont="1" applyFill="1" applyAlignment="1" applyProtection="1">
      <alignment horizontal="center" vertical="center"/>
      <protection hidden="1"/>
    </xf>
    <xf numFmtId="3" fontId="32" fillId="17" borderId="74" xfId="4" applyNumberFormat="1" applyFont="1" applyFill="1" applyBorder="1" applyAlignment="1" applyProtection="1">
      <alignment horizontal="center" vertical="center" wrapText="1"/>
      <protection hidden="1"/>
    </xf>
    <xf numFmtId="171" fontId="32" fillId="17" borderId="74" xfId="4" applyNumberFormat="1" applyFont="1" applyFill="1" applyBorder="1" applyAlignment="1" applyProtection="1">
      <alignment horizontal="center" vertical="center" wrapText="1"/>
      <protection hidden="1"/>
    </xf>
    <xf numFmtId="0" fontId="45" fillId="8" borderId="0" xfId="0" applyFont="1" applyFill="1"/>
    <xf numFmtId="0" fontId="53" fillId="8" borderId="0" xfId="0" applyFont="1" applyFill="1" applyAlignment="1">
      <alignment vertical="center"/>
    </xf>
    <xf numFmtId="0" fontId="53" fillId="8" borderId="0" xfId="0" applyFont="1" applyFill="1" applyAlignment="1">
      <alignment horizontal="center" vertical="center"/>
    </xf>
    <xf numFmtId="0" fontId="46" fillId="8" borderId="0" xfId="0" applyFont="1" applyFill="1" applyAlignment="1">
      <alignment horizontal="center" vertical="center"/>
    </xf>
    <xf numFmtId="0" fontId="45" fillId="8" borderId="0" xfId="0" applyFont="1" applyFill="1" applyAlignment="1">
      <alignment vertical="center"/>
    </xf>
    <xf numFmtId="0" fontId="41" fillId="18" borderId="70" xfId="4" applyFont="1" applyFill="1" applyBorder="1" applyAlignment="1" applyProtection="1">
      <alignment horizontal="center" vertical="center"/>
      <protection hidden="1"/>
    </xf>
    <xf numFmtId="169" fontId="12" fillId="3" borderId="0" xfId="0" applyNumberFormat="1" applyFont="1" applyFill="1" applyAlignment="1" applyProtection="1">
      <alignment horizontal="left" vertical="center" wrapText="1"/>
      <protection hidden="1"/>
    </xf>
    <xf numFmtId="0" fontId="12" fillId="0" borderId="0" xfId="0" applyFont="1" applyAlignment="1" applyProtection="1">
      <alignment vertical="center" wrapText="1"/>
      <protection hidden="1"/>
    </xf>
    <xf numFmtId="0" fontId="12" fillId="0" borderId="50" xfId="0" applyFont="1" applyBorder="1" applyAlignment="1" applyProtection="1">
      <alignment vertical="center" wrapText="1"/>
      <protection hidden="1"/>
    </xf>
    <xf numFmtId="0" fontId="13" fillId="3" borderId="76" xfId="0" applyFont="1" applyFill="1" applyBorder="1" applyAlignment="1" applyProtection="1">
      <alignment vertical="center" wrapText="1"/>
      <protection hidden="1"/>
    </xf>
    <xf numFmtId="0" fontId="30" fillId="0" borderId="21" xfId="0" applyFont="1" applyBorder="1" applyAlignment="1" applyProtection="1">
      <alignment horizontal="center" vertical="center"/>
      <protection hidden="1"/>
    </xf>
    <xf numFmtId="0" fontId="9" fillId="3" borderId="22" xfId="0" applyFont="1" applyFill="1" applyBorder="1" applyAlignment="1" applyProtection="1">
      <alignment horizontal="center" vertical="center"/>
      <protection hidden="1"/>
    </xf>
    <xf numFmtId="0" fontId="10" fillId="3" borderId="23" xfId="0" applyFont="1" applyFill="1" applyBorder="1" applyAlignment="1" applyProtection="1">
      <alignment horizontal="center" vertical="center" wrapText="1"/>
      <protection hidden="1"/>
    </xf>
    <xf numFmtId="0" fontId="9" fillId="3" borderId="24" xfId="0" applyFont="1" applyFill="1" applyBorder="1" applyAlignment="1" applyProtection="1">
      <alignment horizontal="center" vertical="center"/>
      <protection hidden="1"/>
    </xf>
    <xf numFmtId="0" fontId="7" fillId="3" borderId="23" xfId="0" applyFont="1" applyFill="1" applyBorder="1" applyAlignment="1" applyProtection="1">
      <alignment horizontal="center" vertical="center"/>
      <protection hidden="1"/>
    </xf>
    <xf numFmtId="0" fontId="9" fillId="3" borderId="24" xfId="0" applyFont="1" applyFill="1" applyBorder="1" applyAlignment="1" applyProtection="1">
      <alignment vertical="center"/>
      <protection hidden="1"/>
    </xf>
    <xf numFmtId="0" fontId="7" fillId="3" borderId="23" xfId="0" applyFont="1" applyFill="1" applyBorder="1" applyAlignment="1" applyProtection="1">
      <alignment horizontal="center" vertical="center" wrapText="1"/>
      <protection hidden="1"/>
    </xf>
    <xf numFmtId="0" fontId="9" fillId="3" borderId="24" xfId="0" applyFont="1" applyFill="1" applyBorder="1" applyAlignment="1" applyProtection="1">
      <alignment horizontal="center" vertical="center" wrapText="1"/>
      <protection hidden="1"/>
    </xf>
    <xf numFmtId="0" fontId="13" fillId="0" borderId="17" xfId="0" applyFont="1" applyBorder="1" applyAlignment="1" applyProtection="1">
      <alignment horizontal="left" vertical="center" wrapText="1"/>
      <protection hidden="1"/>
    </xf>
    <xf numFmtId="0" fontId="9" fillId="3" borderId="26" xfId="0" applyFont="1" applyFill="1" applyBorder="1" applyAlignment="1" applyProtection="1">
      <alignment horizontal="center" vertical="center"/>
      <protection hidden="1"/>
    </xf>
    <xf numFmtId="171" fontId="3" fillId="2" borderId="7" xfId="1" applyNumberFormat="1" applyFont="1" applyFill="1" applyBorder="1" applyAlignment="1" applyProtection="1">
      <alignment horizontal="center" vertical="center" wrapText="1"/>
      <protection locked="0"/>
    </xf>
    <xf numFmtId="0" fontId="3" fillId="0" borderId="50" xfId="0" applyFont="1" applyBorder="1" applyAlignment="1" applyProtection="1">
      <alignment horizontal="center" vertical="center"/>
      <protection hidden="1"/>
    </xf>
    <xf numFmtId="0" fontId="16" fillId="3" borderId="23" xfId="0" applyFont="1" applyFill="1" applyBorder="1" applyAlignment="1" applyProtection="1">
      <alignment horizontal="center" vertical="center"/>
      <protection hidden="1"/>
    </xf>
    <xf numFmtId="0" fontId="16" fillId="3" borderId="23" xfId="0" applyFont="1" applyFill="1" applyBorder="1" applyAlignment="1" applyProtection="1">
      <alignment horizontal="center" vertical="center" wrapText="1"/>
      <protection hidden="1"/>
    </xf>
    <xf numFmtId="0" fontId="12" fillId="3" borderId="23" xfId="0" applyFont="1" applyFill="1" applyBorder="1" applyAlignment="1" applyProtection="1">
      <alignment horizontal="center" vertical="center"/>
      <protection hidden="1"/>
    </xf>
    <xf numFmtId="0" fontId="10" fillId="3" borderId="25" xfId="0" applyFont="1" applyFill="1" applyBorder="1" applyAlignment="1" applyProtection="1">
      <alignment horizontal="center" vertical="center" wrapText="1"/>
      <protection hidden="1"/>
    </xf>
    <xf numFmtId="0" fontId="10" fillId="3" borderId="17" xfId="0" applyFont="1" applyFill="1" applyBorder="1" applyAlignment="1" applyProtection="1">
      <alignment vertical="center" wrapText="1"/>
      <protection hidden="1"/>
    </xf>
    <xf numFmtId="0" fontId="10" fillId="10" borderId="0" xfId="0" applyFont="1" applyFill="1" applyAlignment="1" applyProtection="1">
      <alignment vertical="center" wrapText="1"/>
      <protection hidden="1"/>
    </xf>
    <xf numFmtId="0" fontId="10" fillId="10" borderId="0" xfId="0" applyFont="1" applyFill="1" applyAlignment="1" applyProtection="1">
      <alignment horizontal="left" vertical="center" wrapText="1"/>
      <protection hidden="1"/>
    </xf>
    <xf numFmtId="0" fontId="7" fillId="0" borderId="0" xfId="0" applyFont="1" applyAlignment="1" applyProtection="1">
      <alignment horizontal="left" vertical="center"/>
      <protection hidden="1"/>
    </xf>
    <xf numFmtId="0" fontId="14" fillId="3" borderId="23" xfId="0" applyFont="1" applyFill="1" applyBorder="1" applyAlignment="1" applyProtection="1">
      <alignment horizontal="center" vertical="center" wrapText="1"/>
      <protection hidden="1"/>
    </xf>
    <xf numFmtId="0" fontId="13" fillId="3" borderId="17" xfId="0" applyFont="1" applyFill="1" applyBorder="1" applyAlignment="1" applyProtection="1">
      <alignment horizontal="left" vertical="center" wrapText="1"/>
      <protection hidden="1"/>
    </xf>
    <xf numFmtId="0" fontId="10" fillId="3" borderId="17" xfId="0" applyFont="1" applyFill="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32" fillId="0" borderId="77" xfId="4" applyFont="1" applyBorder="1" applyAlignment="1" applyProtection="1">
      <alignment horizontal="left" vertical="center" wrapText="1"/>
      <protection hidden="1"/>
    </xf>
    <xf numFmtId="0" fontId="43" fillId="0" borderId="0" xfId="4" applyFont="1" applyBorder="1" applyAlignment="1" applyProtection="1">
      <alignment horizontal="left" vertical="center" wrapText="1"/>
      <protection hidden="1"/>
    </xf>
    <xf numFmtId="0" fontId="36" fillId="0" borderId="78" xfId="4" applyFont="1" applyBorder="1" applyAlignment="1" applyProtection="1">
      <alignment horizontal="left" vertical="center" wrapText="1"/>
      <protection hidden="1"/>
    </xf>
    <xf numFmtId="0" fontId="3" fillId="7" borderId="0" xfId="4" applyFont="1" applyFill="1" applyProtection="1">
      <protection hidden="1"/>
    </xf>
    <xf numFmtId="0" fontId="3" fillId="15" borderId="0" xfId="4" applyFont="1" applyFill="1" applyProtection="1">
      <protection hidden="1"/>
    </xf>
    <xf numFmtId="0" fontId="3" fillId="3" borderId="0" xfId="4" applyFont="1" applyFill="1" applyProtection="1">
      <protection hidden="1"/>
    </xf>
    <xf numFmtId="0" fontId="32" fillId="0" borderId="66" xfId="4" applyFont="1" applyBorder="1" applyAlignment="1" applyProtection="1">
      <alignment vertical="center" wrapText="1"/>
      <protection hidden="1"/>
    </xf>
    <xf numFmtId="0" fontId="32" fillId="3" borderId="66" xfId="4" applyFont="1" applyFill="1" applyBorder="1" applyAlignment="1" applyProtection="1">
      <alignment vertical="center" wrapText="1"/>
      <protection hidden="1"/>
    </xf>
    <xf numFmtId="0" fontId="32" fillId="0" borderId="31" xfId="4" applyFont="1" applyBorder="1" applyAlignment="1" applyProtection="1">
      <alignment vertical="center" wrapText="1"/>
      <protection hidden="1"/>
    </xf>
    <xf numFmtId="0" fontId="39" fillId="3" borderId="48" xfId="4" applyFont="1" applyFill="1" applyBorder="1" applyAlignment="1" applyProtection="1">
      <alignment vertical="center" wrapText="1"/>
      <protection hidden="1"/>
    </xf>
    <xf numFmtId="0" fontId="39" fillId="0" borderId="48" xfId="4" applyFont="1" applyBorder="1" applyAlignment="1" applyProtection="1">
      <alignment vertical="center" wrapText="1"/>
      <protection hidden="1"/>
    </xf>
    <xf numFmtId="0" fontId="9" fillId="8" borderId="0" xfId="4" applyFont="1" applyFill="1" applyProtection="1">
      <protection hidden="1"/>
    </xf>
    <xf numFmtId="0" fontId="32" fillId="0" borderId="80" xfId="4" applyFont="1" applyBorder="1" applyAlignment="1" applyProtection="1">
      <alignment horizontal="left" vertical="center" wrapText="1"/>
      <protection hidden="1"/>
    </xf>
    <xf numFmtId="0" fontId="32" fillId="0" borderId="81" xfId="4" applyFont="1" applyBorder="1" applyAlignment="1" applyProtection="1">
      <alignment horizontal="left" vertical="center" wrapText="1"/>
      <protection hidden="1"/>
    </xf>
    <xf numFmtId="0" fontId="36" fillId="0" borderId="82" xfId="4" applyFont="1" applyBorder="1" applyAlignment="1" applyProtection="1">
      <alignment horizontal="left" vertical="center" wrapText="1"/>
      <protection hidden="1"/>
    </xf>
    <xf numFmtId="0" fontId="10" fillId="3" borderId="51" xfId="0" applyFont="1" applyFill="1" applyBorder="1" applyAlignment="1" applyProtection="1">
      <alignment horizontal="center" vertical="center" wrapText="1"/>
      <protection hidden="1"/>
    </xf>
    <xf numFmtId="0" fontId="10" fillId="3" borderId="59" xfId="0" applyFont="1" applyFill="1" applyBorder="1" applyAlignment="1" applyProtection="1">
      <alignment horizontal="center" vertical="center" wrapText="1"/>
      <protection hidden="1"/>
    </xf>
    <xf numFmtId="0" fontId="10" fillId="3" borderId="57" xfId="0" applyFont="1" applyFill="1" applyBorder="1" applyAlignment="1" applyProtection="1">
      <alignment horizontal="center" vertical="center" wrapText="1"/>
      <protection hidden="1"/>
    </xf>
    <xf numFmtId="0" fontId="3" fillId="3" borderId="83" xfId="0" applyFont="1" applyFill="1" applyBorder="1" applyAlignment="1" applyProtection="1">
      <alignment vertical="center" wrapText="1"/>
      <protection hidden="1"/>
    </xf>
    <xf numFmtId="3" fontId="3" fillId="2" borderId="43" xfId="1" applyNumberFormat="1" applyFont="1" applyFill="1" applyBorder="1" applyAlignment="1" applyProtection="1">
      <alignment horizontal="center" vertical="center"/>
      <protection locked="0"/>
    </xf>
    <xf numFmtId="0" fontId="0" fillId="3" borderId="1" xfId="4" applyFont="1" applyFill="1" applyBorder="1" applyAlignment="1" applyProtection="1">
      <alignment horizontal="right" vertical="center"/>
      <protection hidden="1"/>
    </xf>
    <xf numFmtId="0" fontId="0" fillId="7" borderId="1" xfId="4" applyFont="1" applyFill="1" applyBorder="1" applyAlignment="1" applyProtection="1">
      <alignment horizontal="center" vertical="center"/>
      <protection hidden="1"/>
    </xf>
    <xf numFmtId="0" fontId="52" fillId="7" borderId="1" xfId="4" applyFont="1" applyFill="1" applyBorder="1" applyAlignment="1" applyProtection="1">
      <alignment vertical="center"/>
      <protection hidden="1"/>
    </xf>
    <xf numFmtId="0" fontId="52" fillId="7" borderId="1" xfId="4" applyFont="1" applyFill="1" applyBorder="1" applyAlignment="1" applyProtection="1">
      <alignment horizontal="center" vertical="center"/>
      <protection hidden="1"/>
    </xf>
    <xf numFmtId="0" fontId="3" fillId="11" borderId="84" xfId="0" applyFont="1" applyFill="1" applyBorder="1" applyAlignment="1" applyProtection="1">
      <alignment horizontal="center" vertical="center" wrapText="1"/>
      <protection locked="0"/>
    </xf>
    <xf numFmtId="0" fontId="3" fillId="11" borderId="69" xfId="0" applyFont="1" applyFill="1" applyBorder="1" applyAlignment="1" applyProtection="1">
      <alignment horizontal="center" vertical="center" wrapText="1"/>
      <protection locked="0"/>
    </xf>
    <xf numFmtId="0" fontId="49" fillId="3" borderId="1" xfId="4" applyFont="1" applyFill="1" applyBorder="1" applyAlignment="1" applyProtection="1">
      <alignment vertical="center"/>
      <protection hidden="1"/>
    </xf>
    <xf numFmtId="0" fontId="0" fillId="7" borderId="15" xfId="4" applyFont="1" applyFill="1" applyBorder="1" applyAlignment="1" applyProtection="1">
      <alignment horizontal="center" vertical="center"/>
      <protection hidden="1"/>
    </xf>
    <xf numFmtId="3" fontId="49" fillId="10" borderId="85" xfId="4" applyNumberFormat="1" applyFont="1" applyFill="1" applyBorder="1" applyAlignment="1" applyProtection="1">
      <alignment horizontal="center" vertical="center"/>
      <protection hidden="1"/>
    </xf>
    <xf numFmtId="0" fontId="49" fillId="10" borderId="1" xfId="4" applyFont="1" applyFill="1" applyBorder="1" applyAlignment="1" applyProtection="1">
      <alignment horizontal="center" vertical="center"/>
      <protection hidden="1"/>
    </xf>
    <xf numFmtId="0" fontId="52" fillId="12" borderId="85" xfId="4" applyFont="1" applyFill="1" applyBorder="1" applyAlignment="1" applyProtection="1">
      <alignment vertical="center"/>
      <protection hidden="1"/>
    </xf>
    <xf numFmtId="0" fontId="49" fillId="10" borderId="85" xfId="4" applyFont="1" applyFill="1" applyBorder="1" applyAlignment="1" applyProtection="1">
      <alignment horizontal="center" vertical="center"/>
      <protection hidden="1"/>
    </xf>
    <xf numFmtId="0" fontId="0" fillId="10" borderId="1" xfId="4" applyFont="1" applyFill="1" applyBorder="1" applyAlignment="1" applyProtection="1">
      <alignment horizontal="right" vertical="center"/>
      <protection hidden="1"/>
    </xf>
    <xf numFmtId="0" fontId="8" fillId="7" borderId="6" xfId="8" applyFill="1" applyBorder="1" applyAlignment="1" applyProtection="1">
      <alignment vertical="center"/>
      <protection hidden="1"/>
    </xf>
    <xf numFmtId="0" fontId="41" fillId="8" borderId="0" xfId="4" applyFont="1" applyFill="1" applyBorder="1" applyAlignment="1" applyProtection="1">
      <alignment vertical="center"/>
      <protection hidden="1"/>
    </xf>
    <xf numFmtId="0" fontId="3" fillId="3" borderId="34" xfId="0" applyFont="1" applyFill="1" applyBorder="1" applyAlignment="1" applyProtection="1">
      <alignment vertical="center"/>
      <protection hidden="1"/>
    </xf>
    <xf numFmtId="0" fontId="3" fillId="3" borderId="0" xfId="0" quotePrefix="1" applyFont="1" applyFill="1" applyAlignment="1" applyProtection="1">
      <alignment vertical="center"/>
      <protection hidden="1"/>
    </xf>
    <xf numFmtId="0" fontId="3" fillId="3" borderId="28" xfId="0" applyFont="1" applyFill="1" applyBorder="1" applyAlignment="1" applyProtection="1">
      <alignment horizontal="center" vertical="center"/>
      <protection hidden="1"/>
    </xf>
    <xf numFmtId="0" fontId="0" fillId="15" borderId="0" xfId="4" applyFont="1" applyFill="1" applyAlignment="1" applyProtection="1">
      <alignment vertical="center"/>
      <protection hidden="1"/>
    </xf>
    <xf numFmtId="0" fontId="45" fillId="8" borderId="0" xfId="0" applyFont="1" applyFill="1" applyAlignment="1" applyProtection="1">
      <alignment vertical="center"/>
      <protection hidden="1"/>
    </xf>
    <xf numFmtId="0" fontId="0" fillId="3" borderId="0" xfId="4" applyFont="1" applyFill="1" applyAlignment="1" applyProtection="1">
      <alignment vertical="center"/>
      <protection hidden="1"/>
    </xf>
    <xf numFmtId="0" fontId="0" fillId="7" borderId="62" xfId="4" applyFont="1" applyFill="1" applyBorder="1" applyAlignment="1" applyProtection="1">
      <alignment vertical="center"/>
      <protection hidden="1"/>
    </xf>
    <xf numFmtId="0" fontId="0" fillId="3" borderId="0" xfId="4" applyFont="1" applyFill="1" applyBorder="1" applyAlignment="1" applyProtection="1">
      <alignment vertical="center"/>
      <protection hidden="1"/>
    </xf>
    <xf numFmtId="0" fontId="0" fillId="7" borderId="0" xfId="4" applyFont="1" applyFill="1" applyBorder="1" applyAlignment="1" applyProtection="1">
      <alignment vertical="center"/>
      <protection hidden="1"/>
    </xf>
    <xf numFmtId="0" fontId="0" fillId="7" borderId="63" xfId="4" applyFont="1" applyFill="1" applyBorder="1" applyAlignment="1" applyProtection="1">
      <alignment vertical="center"/>
      <protection hidden="1"/>
    </xf>
    <xf numFmtId="0" fontId="0" fillId="3" borderId="0" xfId="0" applyFill="1" applyAlignment="1" applyProtection="1">
      <alignment vertical="center"/>
      <protection hidden="1"/>
    </xf>
    <xf numFmtId="164" fontId="3" fillId="2" borderId="7" xfId="1" applyFont="1" applyFill="1" applyBorder="1" applyAlignment="1" applyProtection="1">
      <alignment horizontal="right" vertical="center"/>
      <protection locked="0"/>
    </xf>
    <xf numFmtId="164" fontId="3" fillId="3" borderId="6" xfId="0" applyNumberFormat="1" applyFont="1" applyFill="1" applyBorder="1" applyAlignment="1" applyProtection="1">
      <alignment vertical="center"/>
      <protection hidden="1"/>
    </xf>
    <xf numFmtId="9" fontId="3" fillId="3" borderId="0" xfId="2" applyFont="1" applyFill="1" applyAlignment="1" applyProtection="1">
      <alignment vertical="center"/>
      <protection hidden="1"/>
    </xf>
    <xf numFmtId="165" fontId="3" fillId="3" borderId="0" xfId="0" applyNumberFormat="1" applyFont="1" applyFill="1" applyAlignment="1" applyProtection="1">
      <alignment vertical="center"/>
      <protection hidden="1"/>
    </xf>
    <xf numFmtId="171" fontId="10" fillId="3" borderId="0" xfId="0" applyNumberFormat="1" applyFont="1" applyFill="1" applyAlignment="1" applyProtection="1">
      <alignment horizontal="center" vertical="center" wrapText="1"/>
      <protection hidden="1"/>
    </xf>
    <xf numFmtId="171" fontId="3" fillId="3" borderId="0" xfId="0" applyNumberFormat="1" applyFont="1" applyFill="1" applyAlignment="1" applyProtection="1">
      <alignment horizontal="center" vertical="center"/>
      <protection hidden="1"/>
    </xf>
    <xf numFmtId="171" fontId="3" fillId="10" borderId="7" xfId="1" applyNumberFormat="1" applyFont="1" applyFill="1" applyBorder="1" applyAlignment="1" applyProtection="1">
      <alignment horizontal="center" vertical="center"/>
      <protection hidden="1"/>
    </xf>
    <xf numFmtId="171" fontId="3" fillId="3" borderId="0" xfId="1" applyNumberFormat="1" applyFont="1" applyFill="1" applyBorder="1" applyAlignment="1" applyProtection="1">
      <alignment horizontal="center" vertical="center"/>
      <protection hidden="1"/>
    </xf>
    <xf numFmtId="171" fontId="3" fillId="3" borderId="0" xfId="0" applyNumberFormat="1" applyFont="1" applyFill="1" applyAlignment="1" applyProtection="1">
      <alignment vertical="center"/>
      <protection hidden="1"/>
    </xf>
    <xf numFmtId="0" fontId="12" fillId="3" borderId="9" xfId="0" applyFont="1" applyFill="1" applyBorder="1" applyAlignment="1" applyProtection="1">
      <alignment vertical="center"/>
      <protection hidden="1"/>
    </xf>
    <xf numFmtId="0" fontId="12" fillId="3" borderId="6" xfId="0" applyFont="1" applyFill="1" applyBorder="1" applyAlignment="1" applyProtection="1">
      <alignment vertical="center"/>
      <protection hidden="1"/>
    </xf>
    <xf numFmtId="0" fontId="26" fillId="7" borderId="20" xfId="4" applyFont="1" applyFill="1" applyBorder="1" applyAlignment="1" applyProtection="1">
      <alignment vertical="center" wrapText="1"/>
      <protection hidden="1"/>
    </xf>
    <xf numFmtId="0" fontId="26" fillId="15" borderId="21" xfId="4" applyFont="1" applyFill="1" applyBorder="1" applyAlignment="1" applyProtection="1">
      <alignment vertical="center"/>
      <protection hidden="1"/>
    </xf>
    <xf numFmtId="0" fontId="26" fillId="15" borderId="21" xfId="4" applyFont="1" applyFill="1" applyBorder="1" applyAlignment="1" applyProtection="1">
      <alignment vertical="center" wrapText="1"/>
      <protection hidden="1"/>
    </xf>
    <xf numFmtId="0" fontId="26" fillId="15" borderId="22" xfId="4" applyFont="1" applyFill="1" applyBorder="1" applyAlignment="1" applyProtection="1">
      <alignment horizontal="left" vertical="center" wrapText="1"/>
      <protection hidden="1"/>
    </xf>
    <xf numFmtId="0" fontId="26" fillId="7" borderId="23" xfId="4" applyFont="1" applyFill="1" applyBorder="1" applyAlignment="1" applyProtection="1">
      <alignment horizontal="center" vertical="center"/>
      <protection hidden="1"/>
    </xf>
    <xf numFmtId="0" fontId="26" fillId="15" borderId="24" xfId="4" applyFont="1" applyFill="1" applyBorder="1" applyAlignment="1" applyProtection="1">
      <alignment horizontal="left" vertical="center" wrapText="1"/>
      <protection hidden="1"/>
    </xf>
    <xf numFmtId="0" fontId="26" fillId="7" borderId="23" xfId="4" applyFont="1" applyFill="1" applyBorder="1" applyAlignment="1" applyProtection="1">
      <alignment vertical="center" wrapText="1"/>
      <protection hidden="1"/>
    </xf>
    <xf numFmtId="0" fontId="26" fillId="15" borderId="23" xfId="4" applyFont="1" applyFill="1" applyBorder="1" applyAlignment="1" applyProtection="1">
      <alignment horizontal="center" vertical="center"/>
      <protection hidden="1"/>
    </xf>
    <xf numFmtId="0" fontId="26" fillId="3" borderId="24" xfId="4" applyFont="1" applyFill="1" applyBorder="1" applyAlignment="1" applyProtection="1">
      <alignment horizontal="left" vertical="center" wrapText="1"/>
      <protection hidden="1"/>
    </xf>
    <xf numFmtId="0" fontId="26" fillId="15" borderId="23" xfId="4" applyFont="1" applyFill="1" applyBorder="1" applyAlignment="1" applyProtection="1">
      <alignment horizontal="left" vertical="center" wrapText="1"/>
      <protection hidden="1"/>
    </xf>
    <xf numFmtId="0" fontId="3" fillId="15" borderId="24" xfId="4" applyFont="1" applyFill="1" applyBorder="1" applyAlignment="1" applyProtection="1">
      <alignment vertical="center"/>
      <protection hidden="1"/>
    </xf>
    <xf numFmtId="0" fontId="26" fillId="3" borderId="23" xfId="4" applyFont="1" applyFill="1" applyBorder="1" applyAlignment="1" applyProtection="1">
      <alignment horizontal="center" vertical="center"/>
      <protection hidden="1"/>
    </xf>
    <xf numFmtId="0" fontId="26" fillId="15" borderId="24" xfId="4" applyFont="1" applyFill="1" applyBorder="1" applyAlignment="1" applyProtection="1">
      <alignment vertical="center" wrapText="1"/>
      <protection hidden="1"/>
    </xf>
    <xf numFmtId="0" fontId="26" fillId="7" borderId="25" xfId="4" applyFont="1" applyFill="1" applyBorder="1" applyAlignment="1" applyProtection="1">
      <alignment horizontal="left" vertical="center" wrapText="1"/>
      <protection hidden="1"/>
    </xf>
    <xf numFmtId="0" fontId="26" fillId="7" borderId="17" xfId="4" applyFont="1" applyFill="1" applyBorder="1" applyAlignment="1" applyProtection="1">
      <alignment horizontal="left" vertical="center" wrapText="1"/>
      <protection hidden="1"/>
    </xf>
    <xf numFmtId="0" fontId="3" fillId="15" borderId="26" xfId="4" applyFont="1" applyFill="1" applyBorder="1" applyAlignment="1" applyProtection="1">
      <alignment vertical="center"/>
      <protection hidden="1"/>
    </xf>
    <xf numFmtId="0" fontId="26" fillId="7" borderId="0" xfId="4" applyFont="1" applyFill="1" applyAlignment="1" applyProtection="1">
      <alignment horizontal="left" vertical="center"/>
      <protection hidden="1"/>
    </xf>
    <xf numFmtId="0" fontId="26" fillId="15" borderId="24" xfId="4" applyFont="1" applyFill="1" applyBorder="1" applyAlignment="1" applyProtection="1">
      <alignment horizontal="left" vertical="center"/>
      <protection hidden="1"/>
    </xf>
    <xf numFmtId="0" fontId="10" fillId="13" borderId="0" xfId="0" applyFont="1" applyFill="1" applyAlignment="1" applyProtection="1">
      <alignment horizontal="center" vertical="center" wrapText="1"/>
      <protection hidden="1"/>
    </xf>
    <xf numFmtId="0" fontId="7" fillId="3" borderId="0" xfId="6" applyFont="1" applyFill="1" applyAlignment="1" applyProtection="1">
      <alignment horizontal="center" vertical="center"/>
      <protection hidden="1"/>
    </xf>
    <xf numFmtId="0" fontId="15" fillId="8" borderId="0" xfId="4" applyFont="1" applyFill="1" applyAlignment="1" applyProtection="1">
      <alignment vertical="center"/>
      <protection hidden="1"/>
    </xf>
    <xf numFmtId="0" fontId="3" fillId="3" borderId="0" xfId="0" applyFont="1" applyFill="1" applyAlignment="1" applyProtection="1">
      <alignment horizontal="right" vertical="center" indent="1"/>
      <protection hidden="1"/>
    </xf>
    <xf numFmtId="0" fontId="22" fillId="3" borderId="0" xfId="0" applyFont="1" applyFill="1" applyAlignment="1" applyProtection="1">
      <alignment horizontal="left" vertical="center" indent="1"/>
      <protection hidden="1"/>
    </xf>
    <xf numFmtId="0" fontId="7" fillId="0" borderId="1" xfId="0" applyFont="1" applyBorder="1" applyAlignment="1" applyProtection="1">
      <alignment vertical="center"/>
      <protection hidden="1"/>
    </xf>
    <xf numFmtId="14" fontId="22" fillId="10" borderId="1" xfId="0" applyNumberFormat="1" applyFont="1" applyFill="1" applyBorder="1" applyAlignment="1" applyProtection="1">
      <alignment horizontal="center" vertical="center"/>
      <protection hidden="1"/>
    </xf>
    <xf numFmtId="0" fontId="7" fillId="8" borderId="0" xfId="0" applyFont="1" applyFill="1" applyAlignment="1" applyProtection="1">
      <alignment vertical="center"/>
      <protection hidden="1"/>
    </xf>
    <xf numFmtId="0" fontId="3" fillId="8" borderId="0" xfId="0" applyFont="1" applyFill="1" applyAlignment="1" applyProtection="1">
      <alignment vertical="center"/>
      <protection hidden="1"/>
    </xf>
    <xf numFmtId="0" fontId="22" fillId="0" borderId="1" xfId="0" applyFont="1" applyBorder="1" applyAlignment="1" applyProtection="1">
      <alignment vertical="center"/>
      <protection hidden="1"/>
    </xf>
    <xf numFmtId="0" fontId="10" fillId="0" borderId="1" xfId="0" applyFont="1" applyBorder="1" applyAlignment="1" applyProtection="1">
      <alignment vertical="center"/>
      <protection hidden="1"/>
    </xf>
    <xf numFmtId="0" fontId="23" fillId="3" borderId="52" xfId="0" applyFont="1" applyFill="1" applyBorder="1" applyAlignment="1" applyProtection="1">
      <alignment vertical="center"/>
      <protection hidden="1"/>
    </xf>
    <xf numFmtId="0" fontId="27" fillId="3" borderId="52" xfId="0" applyFont="1" applyFill="1" applyBorder="1" applyAlignment="1" applyProtection="1">
      <alignment vertical="center"/>
      <protection hidden="1"/>
    </xf>
    <xf numFmtId="0" fontId="26" fillId="3" borderId="52" xfId="0" applyFont="1" applyFill="1" applyBorder="1" applyAlignment="1" applyProtection="1">
      <alignment vertical="center"/>
      <protection hidden="1"/>
    </xf>
    <xf numFmtId="0" fontId="26" fillId="3" borderId="50" xfId="0" applyFont="1" applyFill="1" applyBorder="1" applyAlignment="1" applyProtection="1">
      <alignment vertical="center"/>
      <protection hidden="1"/>
    </xf>
    <xf numFmtId="0" fontId="3" fillId="11" borderId="38" xfId="0" applyFont="1" applyFill="1" applyBorder="1" applyAlignment="1" applyProtection="1">
      <alignment horizontal="center" vertical="center" wrapText="1"/>
      <protection locked="0"/>
    </xf>
    <xf numFmtId="0" fontId="8" fillId="3" borderId="0" xfId="8" applyFill="1" applyBorder="1" applyAlignment="1" applyProtection="1">
      <alignment vertical="center" wrapText="1"/>
      <protection hidden="1"/>
    </xf>
    <xf numFmtId="0" fontId="0" fillId="3" borderId="1" xfId="4" applyFont="1" applyFill="1" applyBorder="1" applyAlignment="1" applyProtection="1">
      <alignment horizontal="left" vertical="center" wrapText="1"/>
      <protection hidden="1"/>
    </xf>
    <xf numFmtId="0" fontId="3" fillId="3" borderId="27" xfId="0" applyFont="1" applyFill="1" applyBorder="1" applyAlignment="1" applyProtection="1">
      <alignment horizontal="left" vertical="center" wrapText="1"/>
      <protection hidden="1"/>
    </xf>
    <xf numFmtId="0" fontId="26" fillId="3" borderId="52" xfId="0" applyFont="1" applyFill="1" applyBorder="1" applyAlignment="1" applyProtection="1">
      <alignment horizontal="left" vertical="center"/>
      <protection hidden="1"/>
    </xf>
    <xf numFmtId="0" fontId="26" fillId="3" borderId="52" xfId="0" applyFont="1" applyFill="1" applyBorder="1" applyAlignment="1" applyProtection="1">
      <alignment horizontal="left" vertical="center" wrapText="1"/>
      <protection hidden="1"/>
    </xf>
    <xf numFmtId="0" fontId="22" fillId="3" borderId="1" xfId="0" applyFont="1" applyFill="1" applyBorder="1" applyAlignment="1" applyProtection="1">
      <alignment vertical="center"/>
      <protection hidden="1"/>
    </xf>
    <xf numFmtId="0" fontId="7" fillId="3" borderId="1" xfId="0" applyFont="1" applyFill="1" applyBorder="1" applyAlignment="1" applyProtection="1">
      <alignment vertical="center"/>
      <protection hidden="1"/>
    </xf>
    <xf numFmtId="0" fontId="39" fillId="3" borderId="0" xfId="4" applyFont="1" applyFill="1" applyBorder="1" applyAlignment="1" applyProtection="1">
      <alignment horizontal="left" vertical="center" wrapText="1"/>
      <protection hidden="1"/>
    </xf>
    <xf numFmtId="0" fontId="39" fillId="3" borderId="79" xfId="4" applyFont="1" applyFill="1" applyBorder="1" applyAlignment="1" applyProtection="1">
      <alignment horizontal="left" vertical="center" wrapText="1"/>
      <protection hidden="1"/>
    </xf>
    <xf numFmtId="0" fontId="26" fillId="7" borderId="87" xfId="4" applyFont="1" applyFill="1" applyBorder="1" applyAlignment="1" applyProtection="1">
      <alignment horizontal="left" vertical="center" wrapText="1"/>
      <protection hidden="1"/>
    </xf>
    <xf numFmtId="0" fontId="26" fillId="7" borderId="46" xfId="4" applyFont="1" applyFill="1" applyBorder="1" applyAlignment="1" applyProtection="1">
      <alignment horizontal="left" vertical="center" wrapText="1"/>
      <protection hidden="1"/>
    </xf>
    <xf numFmtId="0" fontId="3" fillId="15" borderId="88" xfId="4" applyFont="1" applyFill="1" applyBorder="1" applyAlignment="1" applyProtection="1">
      <alignment vertical="center"/>
      <protection hidden="1"/>
    </xf>
    <xf numFmtId="0" fontId="3" fillId="3" borderId="0" xfId="0" applyFont="1" applyFill="1" applyAlignment="1" applyProtection="1">
      <alignment horizontal="left" vertical="center" wrapText="1"/>
      <protection hidden="1"/>
    </xf>
    <xf numFmtId="0" fontId="3" fillId="3" borderId="0" xfId="0" applyFont="1" applyFill="1" applyAlignment="1" applyProtection="1">
      <alignment horizontal="left" vertical="center"/>
      <protection hidden="1"/>
    </xf>
    <xf numFmtId="0" fontId="11" fillId="5" borderId="0" xfId="0" applyFont="1" applyFill="1" applyAlignment="1" applyProtection="1">
      <alignment horizontal="left" vertical="center"/>
      <protection hidden="1"/>
    </xf>
    <xf numFmtId="0" fontId="3" fillId="0" borderId="0" xfId="0" applyFont="1" applyAlignment="1" applyProtection="1">
      <alignment horizontal="left" vertical="center"/>
      <protection hidden="1"/>
    </xf>
    <xf numFmtId="0" fontId="45" fillId="8" borderId="0" xfId="4" applyFont="1" applyFill="1" applyAlignment="1" applyProtection="1">
      <alignment vertical="center"/>
      <protection hidden="1"/>
    </xf>
    <xf numFmtId="0" fontId="53" fillId="8" borderId="0" xfId="4" applyFont="1" applyFill="1" applyAlignment="1" applyProtection="1">
      <alignment vertical="center"/>
      <protection hidden="1"/>
    </xf>
    <xf numFmtId="0" fontId="46" fillId="8" borderId="0" xfId="4" applyFont="1" applyFill="1" applyAlignment="1" applyProtection="1">
      <alignment vertical="center"/>
      <protection hidden="1"/>
    </xf>
    <xf numFmtId="0" fontId="11" fillId="5" borderId="0" xfId="6" applyFont="1" applyFill="1" applyAlignment="1" applyProtection="1">
      <alignment horizontal="center" vertical="center"/>
      <protection hidden="1"/>
    </xf>
    <xf numFmtId="0" fontId="11" fillId="6" borderId="0" xfId="6" applyFont="1" applyFill="1" applyAlignment="1" applyProtection="1">
      <alignment horizontal="center" vertical="center"/>
      <protection hidden="1"/>
    </xf>
    <xf numFmtId="0" fontId="18" fillId="3" borderId="49" xfId="8" applyFont="1" applyFill="1" applyBorder="1" applyAlignment="1" applyProtection="1">
      <alignment horizontal="left" vertical="center"/>
      <protection hidden="1"/>
    </xf>
    <xf numFmtId="0" fontId="18" fillId="3" borderId="50" xfId="8" applyFont="1" applyFill="1" applyBorder="1" applyAlignment="1" applyProtection="1">
      <alignment horizontal="left" vertical="center"/>
      <protection hidden="1"/>
    </xf>
    <xf numFmtId="0" fontId="18" fillId="3" borderId="51" xfId="8" applyFont="1" applyFill="1" applyBorder="1" applyAlignment="1" applyProtection="1">
      <alignment horizontal="left" vertical="center"/>
      <protection hidden="1"/>
    </xf>
    <xf numFmtId="0" fontId="11" fillId="5" borderId="1" xfId="0" applyFont="1" applyFill="1" applyBorder="1" applyAlignment="1" applyProtection="1">
      <alignment horizontal="center" vertical="center"/>
      <protection hidden="1"/>
    </xf>
    <xf numFmtId="0" fontId="11" fillId="5" borderId="0" xfId="0" applyFont="1" applyFill="1" applyAlignment="1" applyProtection="1">
      <alignment horizontal="center" vertical="center"/>
      <protection hidden="1"/>
    </xf>
    <xf numFmtId="0" fontId="10" fillId="0" borderId="0" xfId="0" applyFont="1" applyAlignment="1" applyProtection="1">
      <alignment horizontal="left" vertical="center" wrapText="1"/>
      <protection hidden="1"/>
    </xf>
    <xf numFmtId="0" fontId="19" fillId="3" borderId="0" xfId="0" applyFont="1" applyFill="1" applyAlignment="1" applyProtection="1">
      <alignment horizontal="left" vertical="center" wrapText="1"/>
      <protection hidden="1"/>
    </xf>
    <xf numFmtId="0" fontId="10" fillId="0" borderId="49" xfId="0" applyFont="1" applyBorder="1" applyAlignment="1" applyProtection="1">
      <alignment horizontal="left" vertical="center" wrapText="1"/>
      <protection hidden="1"/>
    </xf>
    <xf numFmtId="0" fontId="10" fillId="0" borderId="51" xfId="0" applyFont="1" applyBorder="1" applyAlignment="1" applyProtection="1">
      <alignment horizontal="left" vertical="center" wrapText="1"/>
      <protection hidden="1"/>
    </xf>
    <xf numFmtId="0" fontId="3" fillId="0" borderId="47" xfId="0" applyFont="1" applyBorder="1" applyAlignment="1" applyProtection="1">
      <alignment horizontal="left" vertical="center" wrapText="1"/>
      <protection hidden="1"/>
    </xf>
    <xf numFmtId="0" fontId="3" fillId="0" borderId="0" xfId="0" applyFont="1" applyAlignment="1" applyProtection="1">
      <alignment horizontal="left" vertical="center" wrapText="1"/>
      <protection hidden="1"/>
    </xf>
    <xf numFmtId="0" fontId="10" fillId="3" borderId="20" xfId="0" applyFont="1" applyFill="1" applyBorder="1" applyAlignment="1" applyProtection="1">
      <alignment horizontal="center" vertical="center" wrapText="1"/>
      <protection hidden="1"/>
    </xf>
    <xf numFmtId="0" fontId="10" fillId="3" borderId="23" xfId="0" applyFont="1" applyFill="1" applyBorder="1" applyAlignment="1" applyProtection="1">
      <alignment horizontal="center" vertical="center" wrapText="1"/>
      <protection hidden="1"/>
    </xf>
    <xf numFmtId="0" fontId="10" fillId="3" borderId="21" xfId="0" applyFont="1" applyFill="1" applyBorder="1" applyAlignment="1" applyProtection="1">
      <alignment horizontal="left" vertical="center" wrapText="1"/>
      <protection hidden="1"/>
    </xf>
    <xf numFmtId="0" fontId="10" fillId="3" borderId="0" xfId="0" applyFont="1" applyFill="1" applyAlignment="1" applyProtection="1">
      <alignment horizontal="left" vertical="center" wrapText="1"/>
      <protection hidden="1"/>
    </xf>
    <xf numFmtId="0" fontId="13" fillId="0" borderId="17" xfId="0" applyFont="1" applyBorder="1" applyAlignment="1" applyProtection="1">
      <alignment horizontal="left" vertical="center" wrapText="1"/>
      <protection hidden="1"/>
    </xf>
    <xf numFmtId="0" fontId="19" fillId="0" borderId="0" xfId="0" applyFont="1" applyAlignment="1" applyProtection="1">
      <alignment horizontal="left" vertical="center" wrapText="1"/>
      <protection hidden="1"/>
    </xf>
    <xf numFmtId="0" fontId="16" fillId="0" borderId="0" xfId="0" applyFont="1" applyAlignment="1" applyProtection="1">
      <alignment horizontal="left" vertical="center" wrapText="1"/>
      <protection hidden="1"/>
    </xf>
    <xf numFmtId="0" fontId="10" fillId="3" borderId="0" xfId="0" applyFont="1" applyFill="1" applyAlignment="1" applyProtection="1">
      <alignment horizontal="center" vertical="center" wrapText="1"/>
      <protection hidden="1"/>
    </xf>
    <xf numFmtId="0" fontId="3" fillId="3" borderId="0" xfId="0" applyFont="1" applyFill="1" applyAlignment="1" applyProtection="1">
      <alignment horizontal="left" vertical="center" wrapText="1"/>
      <protection hidden="1"/>
    </xf>
    <xf numFmtId="167" fontId="21" fillId="2" borderId="18" xfId="0" applyNumberFormat="1" applyFont="1" applyFill="1" applyBorder="1" applyAlignment="1" applyProtection="1">
      <alignment horizontal="center" vertical="center" wrapText="1"/>
      <protection locked="0"/>
    </xf>
    <xf numFmtId="167" fontId="21" fillId="2" borderId="19" xfId="0" applyNumberFormat="1" applyFont="1" applyFill="1" applyBorder="1" applyAlignment="1" applyProtection="1">
      <alignment horizontal="center" vertical="center" wrapText="1"/>
      <protection locked="0"/>
    </xf>
    <xf numFmtId="167" fontId="21" fillId="2" borderId="15" xfId="0" applyNumberFormat="1" applyFont="1" applyFill="1" applyBorder="1" applyAlignment="1" applyProtection="1">
      <alignment horizontal="center" vertical="center" wrapText="1"/>
      <protection locked="0"/>
    </xf>
    <xf numFmtId="167" fontId="21" fillId="10" borderId="18" xfId="0" applyNumberFormat="1" applyFont="1" applyFill="1" applyBorder="1" applyAlignment="1" applyProtection="1">
      <alignment horizontal="center" vertical="center" wrapText="1"/>
      <protection hidden="1"/>
    </xf>
    <xf numFmtId="167" fontId="21" fillId="10" borderId="19" xfId="0" applyNumberFormat="1" applyFont="1" applyFill="1" applyBorder="1" applyAlignment="1" applyProtection="1">
      <alignment horizontal="center" vertical="center" wrapText="1"/>
      <protection hidden="1"/>
    </xf>
    <xf numFmtId="167" fontId="21" fillId="10" borderId="15" xfId="0" applyNumberFormat="1" applyFont="1" applyFill="1" applyBorder="1" applyAlignment="1" applyProtection="1">
      <alignment horizontal="center" vertical="center" wrapText="1"/>
      <protection hidden="1"/>
    </xf>
    <xf numFmtId="0" fontId="21" fillId="11" borderId="18" xfId="0" applyFont="1" applyFill="1" applyBorder="1" applyAlignment="1" applyProtection="1">
      <alignment horizontal="center" vertical="center" wrapText="1"/>
      <protection locked="0"/>
    </xf>
    <xf numFmtId="0" fontId="21" fillId="11" borderId="19" xfId="0" applyFont="1" applyFill="1" applyBorder="1" applyAlignment="1" applyProtection="1">
      <alignment horizontal="center" vertical="center" wrapText="1"/>
      <protection locked="0"/>
    </xf>
    <xf numFmtId="0" fontId="21" fillId="11" borderId="15" xfId="0" applyFont="1" applyFill="1" applyBorder="1" applyAlignment="1" applyProtection="1">
      <alignment horizontal="center" vertical="center" wrapText="1"/>
      <protection locked="0"/>
    </xf>
    <xf numFmtId="3" fontId="21" fillId="2" borderId="18" xfId="0" applyNumberFormat="1" applyFont="1" applyFill="1" applyBorder="1" applyAlignment="1" applyProtection="1">
      <alignment horizontal="center" vertical="center" wrapText="1"/>
      <protection locked="0"/>
    </xf>
    <xf numFmtId="3" fontId="21" fillId="2" borderId="19" xfId="0" applyNumberFormat="1" applyFont="1" applyFill="1" applyBorder="1" applyAlignment="1" applyProtection="1">
      <alignment horizontal="center" vertical="center" wrapText="1"/>
      <protection locked="0"/>
    </xf>
    <xf numFmtId="3" fontId="21" fillId="2" borderId="15" xfId="0" applyNumberFormat="1" applyFont="1" applyFill="1" applyBorder="1" applyAlignment="1" applyProtection="1">
      <alignment horizontal="center" vertical="center" wrapText="1"/>
      <protection locked="0"/>
    </xf>
    <xf numFmtId="0" fontId="21" fillId="2" borderId="18" xfId="0" applyFont="1" applyFill="1" applyBorder="1" applyAlignment="1" applyProtection="1">
      <alignment horizontal="left" vertical="center" wrapText="1" indent="1"/>
      <protection locked="0"/>
    </xf>
    <xf numFmtId="0" fontId="21" fillId="2" borderId="19" xfId="0" applyFont="1" applyFill="1" applyBorder="1" applyAlignment="1" applyProtection="1">
      <alignment horizontal="left" vertical="center" wrapText="1" indent="1"/>
      <protection locked="0"/>
    </xf>
    <xf numFmtId="0" fontId="21" fillId="2" borderId="15" xfId="0" applyFont="1" applyFill="1" applyBorder="1" applyAlignment="1" applyProtection="1">
      <alignment horizontal="left" vertical="center" wrapText="1" indent="1"/>
      <protection locked="0"/>
    </xf>
    <xf numFmtId="0" fontId="7" fillId="3" borderId="0" xfId="6" applyFont="1" applyFill="1" applyAlignment="1" applyProtection="1">
      <alignment horizontal="center" vertical="center"/>
      <protection hidden="1"/>
    </xf>
    <xf numFmtId="0" fontId="12" fillId="3" borderId="4" xfId="0" applyFont="1" applyFill="1" applyBorder="1" applyAlignment="1" applyProtection="1">
      <alignment horizontal="left" vertical="center" wrapText="1" indent="1"/>
      <protection hidden="1"/>
    </xf>
    <xf numFmtId="0" fontId="12" fillId="3" borderId="5" xfId="0" applyFont="1" applyFill="1" applyBorder="1" applyAlignment="1" applyProtection="1">
      <alignment horizontal="left" vertical="center" wrapText="1" indent="1"/>
      <protection hidden="1"/>
    </xf>
    <xf numFmtId="0" fontId="12" fillId="3" borderId="2" xfId="0" applyFont="1" applyFill="1" applyBorder="1" applyAlignment="1" applyProtection="1">
      <alignment horizontal="left" vertical="center" wrapText="1" indent="1"/>
      <protection hidden="1"/>
    </xf>
    <xf numFmtId="0" fontId="3" fillId="3" borderId="3" xfId="0" applyFont="1" applyFill="1" applyBorder="1" applyAlignment="1" applyProtection="1">
      <alignment horizontal="center" vertical="center"/>
      <protection hidden="1"/>
    </xf>
    <xf numFmtId="0" fontId="25" fillId="0" borderId="4" xfId="0" applyFont="1" applyBorder="1" applyAlignment="1" applyProtection="1">
      <alignment horizontal="center" wrapText="1"/>
      <protection hidden="1"/>
    </xf>
    <xf numFmtId="0" fontId="25" fillId="0" borderId="5" xfId="0" applyFont="1" applyBorder="1" applyAlignment="1" applyProtection="1">
      <alignment horizontal="center" wrapText="1"/>
      <protection hidden="1"/>
    </xf>
    <xf numFmtId="0" fontId="25" fillId="0" borderId="2" xfId="0" applyFont="1" applyBorder="1" applyAlignment="1" applyProtection="1">
      <alignment horizontal="center" wrapText="1"/>
      <protection hidden="1"/>
    </xf>
    <xf numFmtId="0" fontId="38" fillId="5" borderId="0" xfId="0" applyFont="1" applyFill="1" applyAlignment="1" applyProtection="1">
      <alignment horizontal="center" vertical="center"/>
      <protection hidden="1"/>
    </xf>
    <xf numFmtId="0" fontId="11" fillId="5" borderId="0" xfId="0" applyFont="1" applyFill="1" applyAlignment="1" applyProtection="1">
      <alignment horizontal="center" vertical="center" wrapText="1"/>
      <protection hidden="1"/>
    </xf>
    <xf numFmtId="0" fontId="23" fillId="15" borderId="0" xfId="4" applyFont="1" applyFill="1" applyBorder="1" applyAlignment="1" applyProtection="1">
      <alignment horizontal="left" vertical="center" wrapText="1"/>
      <protection hidden="1"/>
    </xf>
    <xf numFmtId="171" fontId="3" fillId="2" borderId="7" xfId="1" applyNumberFormat="1" applyFont="1" applyFill="1" applyBorder="1" applyAlignment="1" applyProtection="1">
      <alignment horizontal="center" vertical="center" wrapText="1"/>
      <protection locked="0"/>
    </xf>
    <xf numFmtId="0" fontId="27" fillId="15" borderId="0" xfId="4" applyFont="1" applyFill="1" applyBorder="1" applyAlignment="1" applyProtection="1">
      <alignment horizontal="left" vertical="center" wrapText="1"/>
      <protection hidden="1"/>
    </xf>
    <xf numFmtId="0" fontId="26" fillId="15" borderId="0" xfId="4" applyFont="1" applyFill="1" applyBorder="1" applyAlignment="1" applyProtection="1">
      <alignment horizontal="left" vertical="center"/>
      <protection hidden="1"/>
    </xf>
    <xf numFmtId="0" fontId="13" fillId="3" borderId="7" xfId="0" applyFont="1" applyFill="1" applyBorder="1" applyAlignment="1" applyProtection="1">
      <alignment horizontal="left" vertical="center" wrapText="1"/>
      <protection hidden="1"/>
    </xf>
    <xf numFmtId="0" fontId="3" fillId="11" borderId="42" xfId="0" applyFont="1" applyFill="1" applyBorder="1" applyAlignment="1" applyProtection="1">
      <alignment horizontal="center" vertical="center" wrapText="1"/>
      <protection locked="0"/>
    </xf>
    <xf numFmtId="0" fontId="3" fillId="11" borderId="16" xfId="0" applyFont="1" applyFill="1" applyBorder="1" applyAlignment="1" applyProtection="1">
      <alignment horizontal="center" vertical="center" wrapText="1"/>
      <protection locked="0"/>
    </xf>
    <xf numFmtId="0" fontId="3" fillId="11" borderId="69" xfId="0" applyFont="1" applyFill="1" applyBorder="1" applyAlignment="1" applyProtection="1">
      <alignment horizontal="center" vertical="center" wrapText="1"/>
      <protection locked="0"/>
    </xf>
    <xf numFmtId="0" fontId="26" fillId="15" borderId="0" xfId="4" applyFont="1" applyFill="1" applyBorder="1" applyAlignment="1" applyProtection="1">
      <alignment horizontal="left" vertical="center" wrapText="1"/>
      <protection hidden="1"/>
    </xf>
    <xf numFmtId="3" fontId="3" fillId="2" borderId="42" xfId="1" applyNumberFormat="1" applyFont="1" applyFill="1" applyBorder="1" applyAlignment="1" applyProtection="1">
      <alignment horizontal="center" vertical="center" wrapText="1"/>
      <protection locked="0"/>
    </xf>
    <xf numFmtId="3" fontId="3" fillId="2" borderId="16" xfId="1" applyNumberFormat="1" applyFont="1" applyFill="1" applyBorder="1" applyAlignment="1" applyProtection="1">
      <alignment horizontal="center" vertical="center" wrapText="1"/>
      <protection locked="0"/>
    </xf>
    <xf numFmtId="3" fontId="3" fillId="2" borderId="69" xfId="1" applyNumberFormat="1" applyFont="1" applyFill="1" applyBorder="1" applyAlignment="1" applyProtection="1">
      <alignment horizontal="center" vertical="center" wrapText="1"/>
      <protection locked="0"/>
    </xf>
    <xf numFmtId="0" fontId="3" fillId="2" borderId="7" xfId="1" applyNumberFormat="1" applyFont="1" applyFill="1" applyBorder="1" applyAlignment="1" applyProtection="1">
      <alignment horizontal="left" vertical="center" wrapText="1"/>
      <protection locked="0"/>
    </xf>
    <xf numFmtId="0" fontId="0" fillId="3" borderId="1" xfId="4" applyFont="1" applyFill="1" applyBorder="1" applyAlignment="1" applyProtection="1">
      <alignment horizontal="left" vertical="center" wrapText="1"/>
      <protection hidden="1"/>
    </xf>
    <xf numFmtId="0" fontId="0" fillId="3" borderId="4" xfId="4" applyFont="1" applyFill="1" applyBorder="1" applyAlignment="1" applyProtection="1">
      <alignment horizontal="left" vertical="center" wrapText="1"/>
      <protection hidden="1"/>
    </xf>
    <xf numFmtId="0" fontId="0" fillId="3" borderId="2" xfId="4" applyFont="1" applyFill="1" applyBorder="1" applyAlignment="1" applyProtection="1">
      <alignment horizontal="left" vertical="center" wrapText="1"/>
      <protection hidden="1"/>
    </xf>
    <xf numFmtId="0" fontId="52" fillId="7" borderId="4" xfId="4" applyFont="1" applyFill="1" applyBorder="1" applyAlignment="1" applyProtection="1">
      <alignment horizontal="center" vertical="center"/>
      <protection hidden="1"/>
    </xf>
    <xf numFmtId="0" fontId="52" fillId="7" borderId="5" xfId="4" applyFont="1" applyFill="1" applyBorder="1" applyAlignment="1" applyProtection="1">
      <alignment horizontal="center" vertical="center"/>
      <protection hidden="1"/>
    </xf>
    <xf numFmtId="0" fontId="52" fillId="7" borderId="2" xfId="4" applyFont="1" applyFill="1" applyBorder="1" applyAlignment="1" applyProtection="1">
      <alignment horizontal="center" vertical="center"/>
      <protection hidden="1"/>
    </xf>
    <xf numFmtId="0" fontId="52" fillId="7" borderId="1" xfId="4" applyFont="1" applyFill="1" applyBorder="1" applyAlignment="1" applyProtection="1">
      <alignment horizontal="center" vertical="center"/>
      <protection hidden="1"/>
    </xf>
    <xf numFmtId="0" fontId="46" fillId="8" borderId="68" xfId="0" applyFont="1" applyFill="1" applyBorder="1" applyAlignment="1" applyProtection="1">
      <alignment horizontal="center"/>
      <protection hidden="1"/>
    </xf>
    <xf numFmtId="0" fontId="0" fillId="15" borderId="0" xfId="4" applyFont="1" applyFill="1" applyAlignment="1" applyProtection="1">
      <alignment horizontal="left" vertical="center"/>
      <protection hidden="1"/>
    </xf>
    <xf numFmtId="0" fontId="48" fillId="15" borderId="0" xfId="4" applyFont="1" applyFill="1" applyAlignment="1" applyProtection="1">
      <alignment horizontal="left" vertical="center"/>
      <protection hidden="1"/>
    </xf>
    <xf numFmtId="0" fontId="52" fillId="3" borderId="1" xfId="4" applyFont="1" applyFill="1" applyBorder="1" applyAlignment="1" applyProtection="1">
      <alignment horizontal="center" vertical="center"/>
      <protection hidden="1"/>
    </xf>
    <xf numFmtId="0" fontId="36" fillId="14" borderId="53" xfId="4" applyFont="1" applyFill="1" applyBorder="1" applyAlignment="1" applyProtection="1">
      <alignment horizontal="center" vertical="center"/>
      <protection locked="0"/>
    </xf>
    <xf numFmtId="0" fontId="36" fillId="14" borderId="54" xfId="4" applyFont="1" applyFill="1" applyBorder="1" applyAlignment="1" applyProtection="1">
      <alignment horizontal="center" vertical="center"/>
      <protection locked="0"/>
    </xf>
    <xf numFmtId="0" fontId="36" fillId="14" borderId="55" xfId="4" applyFont="1" applyFill="1" applyBorder="1" applyAlignment="1" applyProtection="1">
      <alignment horizontal="center" vertical="center"/>
      <protection locked="0"/>
    </xf>
    <xf numFmtId="0" fontId="32" fillId="7" borderId="0" xfId="4" applyFont="1" applyFill="1" applyBorder="1" applyAlignment="1" applyProtection="1">
      <alignment horizontal="left" vertical="center" wrapText="1"/>
      <protection hidden="1"/>
    </xf>
    <xf numFmtId="0" fontId="8" fillId="0" borderId="0" xfId="8" applyFill="1" applyBorder="1" applyAlignment="1" applyProtection="1">
      <alignment horizontal="left" vertical="center" wrapText="1"/>
      <protection hidden="1"/>
    </xf>
    <xf numFmtId="0" fontId="8" fillId="0" borderId="0" xfId="8" applyFill="1" applyBorder="1" applyAlignment="1" applyProtection="1">
      <alignment horizontal="left" vertical="center"/>
      <protection hidden="1"/>
    </xf>
    <xf numFmtId="0" fontId="54" fillId="15" borderId="0" xfId="8" applyFont="1" applyFill="1" applyBorder="1" applyAlignment="1" applyProtection="1">
      <alignment horizontal="left" vertical="center" wrapText="1"/>
      <protection hidden="1"/>
    </xf>
    <xf numFmtId="0" fontId="8" fillId="7" borderId="44" xfId="8" applyFill="1" applyBorder="1" applyAlignment="1" applyProtection="1">
      <alignment horizontal="left" vertical="center"/>
      <protection hidden="1"/>
    </xf>
    <xf numFmtId="0" fontId="32" fillId="0" borderId="0" xfId="4" applyFont="1" applyBorder="1" applyAlignment="1" applyProtection="1">
      <alignment horizontal="left" vertical="center"/>
      <protection hidden="1"/>
    </xf>
    <xf numFmtId="0" fontId="32" fillId="15" borderId="0" xfId="4" applyFont="1" applyFill="1" applyBorder="1" applyAlignment="1" applyProtection="1">
      <alignment horizontal="left" vertical="center" wrapText="1"/>
      <protection hidden="1"/>
    </xf>
    <xf numFmtId="0" fontId="39" fillId="15" borderId="0" xfId="4" applyFont="1" applyFill="1" applyBorder="1" applyAlignment="1" applyProtection="1">
      <alignment horizontal="left" vertical="center" wrapText="1"/>
      <protection hidden="1"/>
    </xf>
    <xf numFmtId="3" fontId="3" fillId="2" borderId="42" xfId="1" applyNumberFormat="1" applyFont="1" applyFill="1" applyBorder="1" applyAlignment="1" applyProtection="1">
      <alignment horizontal="center" vertical="center"/>
      <protection locked="0"/>
    </xf>
    <xf numFmtId="3" fontId="3" fillId="2" borderId="16" xfId="1" applyNumberFormat="1" applyFont="1" applyFill="1" applyBorder="1" applyAlignment="1" applyProtection="1">
      <alignment horizontal="center" vertical="center"/>
      <protection locked="0"/>
    </xf>
    <xf numFmtId="3" fontId="3" fillId="2" borderId="69" xfId="1" applyNumberFormat="1" applyFont="1" applyFill="1" applyBorder="1" applyAlignment="1" applyProtection="1">
      <alignment horizontal="center" vertical="center"/>
      <protection locked="0"/>
    </xf>
    <xf numFmtId="0" fontId="32" fillId="7" borderId="0" xfId="4" applyFont="1" applyFill="1" applyBorder="1" applyAlignment="1" applyProtection="1">
      <alignment horizontal="left" vertical="center"/>
      <protection hidden="1"/>
    </xf>
    <xf numFmtId="0" fontId="39" fillId="7" borderId="0" xfId="4" applyFont="1" applyFill="1" applyAlignment="1" applyProtection="1">
      <alignment horizontal="left" vertical="center"/>
      <protection hidden="1"/>
    </xf>
    <xf numFmtId="0" fontId="32" fillId="15" borderId="48" xfId="4" applyFont="1" applyFill="1" applyBorder="1" applyAlignment="1" applyProtection="1">
      <alignment horizontal="left" vertical="center" wrapText="1"/>
      <protection hidden="1"/>
    </xf>
    <xf numFmtId="0" fontId="12" fillId="3" borderId="0" xfId="0" applyFont="1" applyFill="1" applyAlignment="1" applyProtection="1">
      <alignment horizontal="left" vertical="center" wrapText="1"/>
      <protection hidden="1"/>
    </xf>
    <xf numFmtId="0" fontId="3" fillId="3" borderId="0" xfId="0" applyFont="1" applyFill="1" applyAlignment="1" applyProtection="1">
      <alignment horizontal="left" vertical="center"/>
      <protection hidden="1"/>
    </xf>
    <xf numFmtId="0" fontId="3" fillId="3" borderId="86" xfId="0" applyFont="1" applyFill="1" applyBorder="1" applyAlignment="1" applyProtection="1">
      <alignment horizontal="left" vertical="center"/>
      <protection hidden="1"/>
    </xf>
    <xf numFmtId="9" fontId="3" fillId="10" borderId="39" xfId="2" applyFont="1" applyFill="1" applyBorder="1" applyAlignment="1" applyProtection="1">
      <alignment horizontal="center" vertical="center"/>
      <protection hidden="1"/>
    </xf>
    <xf numFmtId="9" fontId="3" fillId="10" borderId="40" xfId="2" applyFont="1" applyFill="1" applyBorder="1" applyAlignment="1" applyProtection="1">
      <alignment horizontal="center" vertical="center"/>
      <protection hidden="1"/>
    </xf>
    <xf numFmtId="9" fontId="3" fillId="10" borderId="41" xfId="2" applyFont="1" applyFill="1" applyBorder="1" applyAlignment="1" applyProtection="1">
      <alignment horizontal="center" vertical="center"/>
      <protection hidden="1"/>
    </xf>
    <xf numFmtId="10" fontId="3" fillId="10" borderId="39" xfId="2" applyNumberFormat="1" applyFont="1" applyFill="1" applyBorder="1" applyAlignment="1" applyProtection="1">
      <alignment horizontal="center" vertical="center"/>
      <protection hidden="1"/>
    </xf>
    <xf numFmtId="10" fontId="3" fillId="10" borderId="40" xfId="2" applyNumberFormat="1" applyFont="1" applyFill="1" applyBorder="1" applyAlignment="1" applyProtection="1">
      <alignment horizontal="center" vertical="center"/>
      <protection hidden="1"/>
    </xf>
    <xf numFmtId="10" fontId="3" fillId="10" borderId="41" xfId="2" applyNumberFormat="1" applyFont="1" applyFill="1" applyBorder="1" applyAlignment="1" applyProtection="1">
      <alignment horizontal="center" vertical="center"/>
      <protection hidden="1"/>
    </xf>
    <xf numFmtId="0" fontId="10" fillId="3" borderId="31" xfId="0" applyFont="1" applyFill="1" applyBorder="1" applyAlignment="1" applyProtection="1">
      <alignment horizontal="left" vertical="center" wrapText="1"/>
      <protection hidden="1"/>
    </xf>
    <xf numFmtId="0" fontId="13" fillId="3" borderId="0" xfId="0" applyFont="1" applyFill="1" applyAlignment="1" applyProtection="1">
      <alignment horizontal="left" vertical="center" wrapText="1"/>
      <protection hidden="1"/>
    </xf>
    <xf numFmtId="0" fontId="7" fillId="3" borderId="30" xfId="0" applyFont="1" applyFill="1" applyBorder="1" applyAlignment="1" applyProtection="1">
      <alignment horizontal="center" vertical="center"/>
      <protection hidden="1"/>
    </xf>
    <xf numFmtId="0" fontId="7" fillId="3" borderId="29" xfId="0" applyFont="1" applyFill="1" applyBorder="1" applyAlignment="1" applyProtection="1">
      <alignment horizontal="center" vertical="center"/>
      <protection hidden="1"/>
    </xf>
    <xf numFmtId="0" fontId="10" fillId="3" borderId="30" xfId="0" applyFont="1" applyFill="1" applyBorder="1" applyAlignment="1" applyProtection="1">
      <alignment horizontal="center" vertical="center" wrapText="1"/>
      <protection hidden="1"/>
    </xf>
    <xf numFmtId="0" fontId="10" fillId="3" borderId="29" xfId="0" applyFont="1" applyFill="1" applyBorder="1" applyAlignment="1" applyProtection="1">
      <alignment horizontal="center" vertical="center" wrapText="1"/>
      <protection hidden="1"/>
    </xf>
    <xf numFmtId="0" fontId="32" fillId="0" borderId="31" xfId="4" applyFont="1" applyBorder="1" applyAlignment="1" applyProtection="1">
      <alignment horizontal="left" vertical="center" wrapText="1"/>
      <protection hidden="1"/>
    </xf>
    <xf numFmtId="0" fontId="32" fillId="0" borderId="58" xfId="4" applyFont="1" applyBorder="1" applyAlignment="1" applyProtection="1">
      <alignment horizontal="left" vertical="center" wrapText="1"/>
      <protection hidden="1"/>
    </xf>
    <xf numFmtId="0" fontId="32" fillId="0" borderId="48" xfId="4" applyFont="1" applyBorder="1" applyAlignment="1" applyProtection="1">
      <alignment horizontal="left" vertical="center" wrapText="1"/>
      <protection hidden="1"/>
    </xf>
    <xf numFmtId="0" fontId="32" fillId="0" borderId="59" xfId="4" applyFont="1" applyBorder="1" applyAlignment="1" applyProtection="1">
      <alignment horizontal="left" vertical="center" wrapText="1"/>
      <protection hidden="1"/>
    </xf>
    <xf numFmtId="0" fontId="32" fillId="0" borderId="0" xfId="4" applyFont="1" applyBorder="1" applyAlignment="1" applyProtection="1">
      <alignment horizontal="left" vertical="center" wrapText="1"/>
      <protection hidden="1"/>
    </xf>
    <xf numFmtId="0" fontId="32" fillId="0" borderId="57" xfId="4" applyFont="1" applyBorder="1" applyAlignment="1" applyProtection="1">
      <alignment horizontal="left" vertical="center" wrapText="1"/>
      <protection hidden="1"/>
    </xf>
    <xf numFmtId="0" fontId="47" fillId="16" borderId="0" xfId="4" applyFont="1" applyFill="1" applyAlignment="1" applyProtection="1">
      <alignment horizontal="center" vertical="center" wrapText="1"/>
      <protection hidden="1"/>
    </xf>
    <xf numFmtId="0" fontId="10" fillId="3" borderId="8"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center" vertical="center" wrapText="1"/>
      <protection hidden="1"/>
    </xf>
    <xf numFmtId="0" fontId="10" fillId="3" borderId="11" xfId="0" applyFont="1" applyFill="1" applyBorder="1" applyAlignment="1" applyProtection="1">
      <alignment horizontal="left" vertical="center" wrapText="1"/>
      <protection hidden="1"/>
    </xf>
    <xf numFmtId="0" fontId="13" fillId="0" borderId="0" xfId="0" applyFont="1" applyAlignment="1" applyProtection="1">
      <alignment horizontal="left" vertical="center" wrapText="1"/>
      <protection hidden="1"/>
    </xf>
    <xf numFmtId="0" fontId="55" fillId="3" borderId="0" xfId="0" applyFont="1" applyFill="1" applyAlignment="1">
      <alignment horizontal="left" vertical="center"/>
    </xf>
    <xf numFmtId="0" fontId="56" fillId="3" borderId="72" xfId="0" applyFont="1" applyFill="1" applyBorder="1" applyAlignment="1">
      <alignment horizontal="center" vertical="top" wrapText="1"/>
    </xf>
    <xf numFmtId="0" fontId="56" fillId="3" borderId="3" xfId="0" applyFont="1" applyFill="1" applyBorder="1" applyAlignment="1">
      <alignment horizontal="center" vertical="top" wrapText="1"/>
    </xf>
    <xf numFmtId="0" fontId="56" fillId="3" borderId="73" xfId="0" applyFont="1" applyFill="1" applyBorder="1" applyAlignment="1">
      <alignment horizontal="center" vertical="top" wrapText="1"/>
    </xf>
    <xf numFmtId="0" fontId="56" fillId="3" borderId="18" xfId="0" applyFont="1" applyFill="1" applyBorder="1" applyAlignment="1">
      <alignment horizontal="center" vertical="top" wrapText="1"/>
    </xf>
    <xf numFmtId="0" fontId="56" fillId="3" borderId="19" xfId="0" applyFont="1" applyFill="1" applyBorder="1" applyAlignment="1">
      <alignment horizontal="center" vertical="top" wrapText="1"/>
    </xf>
    <xf numFmtId="0" fontId="56" fillId="3" borderId="15" xfId="0" applyFont="1" applyFill="1" applyBorder="1" applyAlignment="1">
      <alignment horizontal="center" vertical="top" wrapText="1"/>
    </xf>
    <xf numFmtId="0" fontId="0" fillId="3" borderId="0" xfId="0" applyFill="1" applyAlignment="1">
      <alignment horizontal="left" vertical="center"/>
    </xf>
    <xf numFmtId="0" fontId="36" fillId="4" borderId="4" xfId="4" applyNumberFormat="1" applyFont="1" applyFill="1" applyBorder="1" applyAlignment="1" applyProtection="1">
      <alignment horizontal="left" vertical="center" wrapText="1"/>
      <protection locked="0"/>
    </xf>
    <xf numFmtId="0" fontId="36" fillId="4" borderId="2" xfId="4" applyNumberFormat="1" applyFont="1" applyFill="1" applyBorder="1" applyAlignment="1" applyProtection="1">
      <alignment horizontal="left" vertical="center" wrapText="1"/>
      <protection locked="0"/>
    </xf>
    <xf numFmtId="0" fontId="57" fillId="3" borderId="0" xfId="8" applyFont="1" applyFill="1" applyAlignment="1">
      <alignment horizontal="left" vertical="center"/>
    </xf>
    <xf numFmtId="0" fontId="57" fillId="0" borderId="0" xfId="8" applyFont="1" applyAlignment="1">
      <alignment horizontal="left" vertical="center"/>
    </xf>
    <xf numFmtId="0" fontId="49" fillId="3" borderId="18" xfId="0" applyFont="1" applyFill="1" applyBorder="1" applyAlignment="1">
      <alignment horizontal="center" vertical="center"/>
    </xf>
    <xf numFmtId="0" fontId="49" fillId="3" borderId="19" xfId="0" applyFont="1" applyFill="1" applyBorder="1" applyAlignment="1">
      <alignment horizontal="center" vertical="center"/>
    </xf>
    <xf numFmtId="0" fontId="49" fillId="3" borderId="15" xfId="0" applyFont="1" applyFill="1" applyBorder="1" applyAlignment="1">
      <alignment horizontal="center" vertical="center"/>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7" fillId="3" borderId="0" xfId="0" applyFont="1" applyFill="1" applyAlignment="1" applyProtection="1">
      <alignment horizontal="left" vertical="center" wrapText="1"/>
      <protection hidden="1"/>
    </xf>
    <xf numFmtId="0" fontId="10" fillId="3" borderId="12" xfId="0" applyFont="1" applyFill="1" applyBorder="1" applyAlignment="1" applyProtection="1">
      <alignment horizontal="left" vertical="center" wrapText="1"/>
      <protection hidden="1"/>
    </xf>
    <xf numFmtId="0" fontId="10" fillId="3" borderId="6" xfId="0" applyFont="1" applyFill="1" applyBorder="1" applyAlignment="1" applyProtection="1">
      <alignment horizontal="left" vertical="center" wrapText="1"/>
      <protection hidden="1"/>
    </xf>
    <xf numFmtId="0" fontId="10" fillId="3" borderId="9" xfId="0" applyFont="1" applyFill="1" applyBorder="1" applyAlignment="1" applyProtection="1">
      <alignment horizontal="left" vertical="center" wrapText="1"/>
      <protection hidden="1"/>
    </xf>
    <xf numFmtId="0" fontId="10" fillId="3" borderId="11" xfId="0" applyFont="1" applyFill="1" applyBorder="1" applyAlignment="1" applyProtection="1">
      <alignment vertical="center" wrapText="1"/>
      <protection hidden="1"/>
    </xf>
    <xf numFmtId="0" fontId="10" fillId="3" borderId="0" xfId="0" applyFont="1" applyFill="1" applyAlignment="1" applyProtection="1">
      <alignment vertical="center" wrapText="1"/>
      <protection hidden="1"/>
    </xf>
    <xf numFmtId="0" fontId="16" fillId="0" borderId="9"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17" fillId="3" borderId="0" xfId="0" applyFont="1" applyFill="1" applyAlignment="1" applyProtection="1">
      <alignment horizontal="center" vertical="center"/>
      <protection hidden="1"/>
    </xf>
    <xf numFmtId="0" fontId="7" fillId="3" borderId="0" xfId="0" applyFont="1" applyFill="1" applyAlignment="1" applyProtection="1">
      <alignment horizontal="left" vertical="center"/>
      <protection hidden="1"/>
    </xf>
  </cellXfs>
  <cellStyles count="9">
    <cellStyle name="Comma" xfId="1" builtinId="3"/>
    <cellStyle name="Comma 2" xfId="5" xr:uid="{00000000-0005-0000-0000-000001000000}"/>
    <cellStyle name="Comma 3" xfId="7" xr:uid="{00000000-0005-0000-0000-000002000000}"/>
    <cellStyle name="Hyperlink" xfId="8" builtinId="8"/>
    <cellStyle name="Normal" xfId="0" builtinId="0"/>
    <cellStyle name="Normal 2" xfId="4" xr:uid="{00000000-0005-0000-0000-000006000000}"/>
    <cellStyle name="Normal 3" xfId="6" xr:uid="{00000000-0005-0000-0000-000007000000}"/>
    <cellStyle name="Normal 7" xfId="3" xr:uid="{00000000-0005-0000-0000-000008000000}"/>
    <cellStyle name="Percent" xfId="2" builtinId="5"/>
  </cellStyles>
  <dxfs count="109">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auto="1"/>
      </font>
      <fill>
        <patternFill>
          <fgColor rgb="FFFF4B4B"/>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4B4B"/>
        </patternFill>
      </fill>
    </dxf>
    <dxf>
      <font>
        <b/>
        <i val="0"/>
        <color auto="1"/>
      </font>
      <fill>
        <patternFill>
          <bgColor rgb="FFFF0000"/>
        </patternFill>
      </fill>
    </dxf>
    <dxf>
      <font>
        <b/>
        <i val="0"/>
        <color auto="1"/>
      </font>
      <fill>
        <patternFill>
          <fgColor rgb="FFFF4B4B"/>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s>
  <tableStyles count="0" defaultTableStyle="TableStyleMedium9" defaultPivotStyle="PivotStyleLight16"/>
  <colors>
    <mruColors>
      <color rgb="FF33CC33"/>
      <color rgb="FFFF4B4B"/>
      <color rgb="FFB2B2B2"/>
      <color rgb="FFCC0099"/>
      <color rgb="FF808080"/>
      <color rgb="FF777777"/>
      <color rgb="FF969696"/>
      <color rgb="FF009900"/>
      <color rgb="FFD60093"/>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264102</xdr:colOff>
      <xdr:row>0</xdr:row>
      <xdr:rowOff>0</xdr:rowOff>
    </xdr:from>
    <xdr:to>
      <xdr:col>15</xdr:col>
      <xdr:colOff>175202</xdr:colOff>
      <xdr:row>4</xdr:row>
      <xdr:rowOff>165100</xdr:rowOff>
    </xdr:to>
    <xdr:pic>
      <xdr:nvPicPr>
        <xdr:cNvPr id="2" name="Picture 1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93652" y="0"/>
          <a:ext cx="1997075" cy="965200"/>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5153025</xdr:colOff>
      <xdr:row>0</xdr:row>
      <xdr:rowOff>19050</xdr:rowOff>
    </xdr:from>
    <xdr:to>
      <xdr:col>5</xdr:col>
      <xdr:colOff>139700</xdr:colOff>
      <xdr:row>4</xdr:row>
      <xdr:rowOff>180975</xdr:rowOff>
    </xdr:to>
    <xdr:pic>
      <xdr:nvPicPr>
        <xdr:cNvPr id="2" name="Picture 15">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00" y="19050"/>
          <a:ext cx="1997075" cy="96202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149225</xdr:colOff>
      <xdr:row>4</xdr:row>
      <xdr:rowOff>161925</xdr:rowOff>
    </xdr:to>
    <xdr:pic>
      <xdr:nvPicPr>
        <xdr:cNvPr id="3" name="Picture 15">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39000" y="0"/>
          <a:ext cx="1997075" cy="96202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593725</xdr:colOff>
      <xdr:row>0</xdr:row>
      <xdr:rowOff>0</xdr:rowOff>
    </xdr:from>
    <xdr:to>
      <xdr:col>10</xdr:col>
      <xdr:colOff>9526</xdr:colOff>
      <xdr:row>4</xdr:row>
      <xdr:rowOff>190500</xdr:rowOff>
    </xdr:to>
    <xdr:pic>
      <xdr:nvPicPr>
        <xdr:cNvPr id="3" name="Picture 15">
          <a:extLst>
            <a:ext uri="{FF2B5EF4-FFF2-40B4-BE49-F238E27FC236}">
              <a16:creationId xmlns:a16="http://schemas.microsoft.com/office/drawing/2014/main" id="{C0B376F7-9E67-4A04-97F4-8940FA19225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061950" y="0"/>
          <a:ext cx="1997076" cy="990600"/>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133350</xdr:colOff>
      <xdr:row>0</xdr:row>
      <xdr:rowOff>19050</xdr:rowOff>
    </xdr:from>
    <xdr:to>
      <xdr:col>8</xdr:col>
      <xdr:colOff>2622</xdr:colOff>
      <xdr:row>4</xdr:row>
      <xdr:rowOff>180975</xdr:rowOff>
    </xdr:to>
    <xdr:pic>
      <xdr:nvPicPr>
        <xdr:cNvPr id="2" name="Picture 15">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34750" y="19050"/>
          <a:ext cx="1983822" cy="962025"/>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3343275</xdr:colOff>
      <xdr:row>0</xdr:row>
      <xdr:rowOff>0</xdr:rowOff>
    </xdr:from>
    <xdr:to>
      <xdr:col>2</xdr:col>
      <xdr:colOff>168275</xdr:colOff>
      <xdr:row>4</xdr:row>
      <xdr:rowOff>161925</xdr:rowOff>
    </xdr:to>
    <xdr:pic>
      <xdr:nvPicPr>
        <xdr:cNvPr id="2" name="Picture 15">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24250" y="0"/>
          <a:ext cx="1997075" cy="9620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2038350</xdr:colOff>
      <xdr:row>0</xdr:row>
      <xdr:rowOff>9525</xdr:rowOff>
    </xdr:from>
    <xdr:to>
      <xdr:col>4</xdr:col>
      <xdr:colOff>168275</xdr:colOff>
      <xdr:row>4</xdr:row>
      <xdr:rowOff>133350</xdr:rowOff>
    </xdr:to>
    <xdr:pic>
      <xdr:nvPicPr>
        <xdr:cNvPr id="3" name="Picture 15">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419850" y="9525"/>
          <a:ext cx="1997075" cy="9620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876300</xdr:colOff>
      <xdr:row>0</xdr:row>
      <xdr:rowOff>0</xdr:rowOff>
    </xdr:from>
    <xdr:to>
      <xdr:col>6</xdr:col>
      <xdr:colOff>2117</xdr:colOff>
      <xdr:row>4</xdr:row>
      <xdr:rowOff>190500</xdr:rowOff>
    </xdr:to>
    <xdr:pic>
      <xdr:nvPicPr>
        <xdr:cNvPr id="4" name="Picture 15">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305675" y="0"/>
          <a:ext cx="1992842" cy="9906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1426633</xdr:colOff>
      <xdr:row>0</xdr:row>
      <xdr:rowOff>0</xdr:rowOff>
    </xdr:from>
    <xdr:to>
      <xdr:col>12</xdr:col>
      <xdr:colOff>147109</xdr:colOff>
      <xdr:row>4</xdr:row>
      <xdr:rowOff>162984</xdr:rowOff>
    </xdr:to>
    <xdr:pic>
      <xdr:nvPicPr>
        <xdr:cNvPr id="3" name="Picture 15">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11133" y="0"/>
          <a:ext cx="1990726" cy="967317"/>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4867275</xdr:colOff>
      <xdr:row>0</xdr:row>
      <xdr:rowOff>28575</xdr:rowOff>
    </xdr:from>
    <xdr:to>
      <xdr:col>4</xdr:col>
      <xdr:colOff>177800</xdr:colOff>
      <xdr:row>5</xdr:row>
      <xdr:rowOff>0</xdr:rowOff>
    </xdr:to>
    <xdr:pic>
      <xdr:nvPicPr>
        <xdr:cNvPr id="2" name="Picture 15">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29250" y="28575"/>
          <a:ext cx="1997075" cy="97155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6</xdr:col>
      <xdr:colOff>168275</xdr:colOff>
      <xdr:row>4</xdr:row>
      <xdr:rowOff>161925</xdr:rowOff>
    </xdr:to>
    <xdr:pic>
      <xdr:nvPicPr>
        <xdr:cNvPr id="4" name="Picture 15">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86425" y="0"/>
          <a:ext cx="1997075" cy="96202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20</xdr:col>
      <xdr:colOff>1866900</xdr:colOff>
      <xdr:row>0</xdr:row>
      <xdr:rowOff>0</xdr:rowOff>
    </xdr:from>
    <xdr:to>
      <xdr:col>21</xdr:col>
      <xdr:colOff>149225</xdr:colOff>
      <xdr:row>4</xdr:row>
      <xdr:rowOff>190500</xdr:rowOff>
    </xdr:to>
    <xdr:pic>
      <xdr:nvPicPr>
        <xdr:cNvPr id="2" name="Picture 15">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55375" y="0"/>
          <a:ext cx="1997075" cy="99060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1266825</xdr:colOff>
      <xdr:row>0</xdr:row>
      <xdr:rowOff>0</xdr:rowOff>
    </xdr:from>
    <xdr:to>
      <xdr:col>7</xdr:col>
      <xdr:colOff>168275</xdr:colOff>
      <xdr:row>4</xdr:row>
      <xdr:rowOff>161925</xdr:rowOff>
    </xdr:to>
    <xdr:pic>
      <xdr:nvPicPr>
        <xdr:cNvPr id="4" name="Picture 15">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38925" y="0"/>
          <a:ext cx="1997075" cy="96202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647700</xdr:colOff>
      <xdr:row>0</xdr:row>
      <xdr:rowOff>0</xdr:rowOff>
    </xdr:from>
    <xdr:to>
      <xdr:col>7</xdr:col>
      <xdr:colOff>168275</xdr:colOff>
      <xdr:row>4</xdr:row>
      <xdr:rowOff>161925</xdr:rowOff>
    </xdr:to>
    <xdr:pic>
      <xdr:nvPicPr>
        <xdr:cNvPr id="3" name="Picture 15">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53225" y="0"/>
          <a:ext cx="1997075" cy="9620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christodoulou\AppData\Local\Microsoft\Windows\INetCache\Content.Outlook\7QRIP3PF\Appendix%20-%20RBSF-CIF%20v.1%20-%202017%20Locked%20Examp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EC\17.1.0%20&#932;&#956;&#942;&#956;&#945;%20&#931;&#964;&#945;&#964;&#953;&#963;&#964;&#953;&#954;&#942;&#962;,%20&#916;&#953;&#945;&#967;.%20&#922;&#953;&#957;&#948;&#973;&#957;&#969;&#957;\17.1.07.RBS-F\2016\Issuers\&#917;&#957;&#964;&#965;&#960;&#945;,%20&#917;&#947;&#954;&#965;&#954;&#955;&#953;&#959;&#953;\Draft%20forms\Form%20T190-001%20v1%20Unlocked-Loc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christodoulou/Desktop/RBSF-ASP%20UnLocke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christodoulou/Desktop/RBSF-CIF%20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ection A"/>
      <sheetName val="Section B"/>
      <sheetName val="Section C"/>
      <sheetName val="Section D"/>
      <sheetName val="Section E"/>
      <sheetName val="Section F"/>
      <sheetName val="Section G"/>
      <sheetName val="Section H"/>
      <sheetName val="Section I"/>
      <sheetName val="Section J"/>
      <sheetName val="Section K"/>
      <sheetName val="Validation Tests"/>
      <sheetName val="Countries"/>
    </sheetNames>
    <sheetDataSet>
      <sheetData sheetId="0"/>
      <sheetData sheetId="1">
        <row r="33">
          <cell r="C33" t="str">
            <v>TRUE</v>
          </cell>
        </row>
      </sheetData>
      <sheetData sheetId="2"/>
      <sheetData sheetId="3">
        <row r="51">
          <cell r="C51" t="str">
            <v>TRUE</v>
          </cell>
        </row>
      </sheetData>
      <sheetData sheetId="4"/>
      <sheetData sheetId="5"/>
      <sheetData sheetId="6">
        <row r="98">
          <cell r="C98" t="str">
            <v>TRUE</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eral Info"/>
      <sheetName val="Section A"/>
      <sheetName val="Section B"/>
      <sheetName val="Section C"/>
      <sheetName val="Section D"/>
      <sheetName val="Section E"/>
      <sheetName val="Validation Tests"/>
      <sheetName val="Definitions"/>
      <sheetName val="Allowed Values"/>
    </sheetNames>
    <sheetDataSet>
      <sheetData sheetId="0"/>
      <sheetData sheetId="1"/>
      <sheetData sheetId="2"/>
      <sheetData sheetId="3"/>
      <sheetData sheetId="4"/>
      <sheetData sheetId="5"/>
      <sheetData sheetId="6"/>
      <sheetData sheetId="7"/>
      <sheetData sheetId="8"/>
      <sheetData sheetId="9">
        <row r="52">
          <cell r="B52" t="str">
            <v>YES</v>
          </cell>
        </row>
        <row r="53">
          <cell r="B53" t="str">
            <v>NO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ection A"/>
      <sheetName val="Section B"/>
      <sheetName val="Section C"/>
      <sheetName val="Section D"/>
      <sheetName val="Section E"/>
      <sheetName val="Section F"/>
      <sheetName val="Section G"/>
      <sheetName val="Section H"/>
      <sheetName val="Section I"/>
      <sheetName val="Validation Tests"/>
      <sheetName val="Allowed Values"/>
    </sheetNames>
    <sheetDataSet>
      <sheetData sheetId="0"/>
      <sheetData sheetId="1"/>
      <sheetData sheetId="2"/>
      <sheetData sheetId="3"/>
      <sheetData sheetId="4"/>
      <sheetData sheetId="5"/>
      <sheetData sheetId="6"/>
      <sheetData sheetId="7"/>
      <sheetData sheetId="8"/>
      <sheetData sheetId="9"/>
      <sheetData sheetId="10"/>
      <sheetData sheetId="11">
        <row r="9">
          <cell r="C9" t="str">
            <v>YES</v>
          </cell>
        </row>
        <row r="10">
          <cell r="C10" t="str">
            <v>NO</v>
          </cell>
        </row>
        <row r="11">
          <cell r="C11" t="str">
            <v>N/A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ection A"/>
      <sheetName val="Section B"/>
      <sheetName val="Section C"/>
      <sheetName val="Section D"/>
      <sheetName val="Section E"/>
      <sheetName val="Section F"/>
      <sheetName val="Section G"/>
      <sheetName val="Section H"/>
      <sheetName val="Section I"/>
      <sheetName val="Section J"/>
      <sheetName val="Section K"/>
      <sheetName val="Section L"/>
      <sheetName val="Validation Tests"/>
      <sheetName val="Countr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65">
          <cell r="A265" t="str">
            <v>YES</v>
          </cell>
        </row>
        <row r="266">
          <cell r="A266" t="str">
            <v>NO</v>
          </cell>
        </row>
        <row r="267">
          <cell r="A267" t="str">
            <v>N/A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cb.int/stats/exchange/eurofxref/html/index.en.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https://webgate.ec.europa.eu/europeaid/fsd/fsf/public/files/pdfFullSanctionsList/content?token=dG9rZW4tMjAxNw" TargetMode="External"/><Relationship Id="rId3" Type="http://schemas.openxmlformats.org/officeDocument/2006/relationships/hyperlink" Target="https://www.sanctionsmap.eu/" TargetMode="External"/><Relationship Id="rId7" Type="http://schemas.openxmlformats.org/officeDocument/2006/relationships/hyperlink" Target="https://www.un.org/securitycouncil/content/un-sc-consolidated-list" TargetMode="External"/><Relationship Id="rId2" Type="http://schemas.openxmlformats.org/officeDocument/2006/relationships/hyperlink" Target="https://www.cysec.gov.cy/en-GB/legislation/sanctions/" TargetMode="External"/><Relationship Id="rId1" Type="http://schemas.openxmlformats.org/officeDocument/2006/relationships/hyperlink" Target="https://webgate.ec.europa.eu/europeaid/fsd/fsf/public/files/pdfFullSanctionsList/content?token=dG9rZW4tMjAxNw" TargetMode="External"/><Relationship Id="rId6" Type="http://schemas.openxmlformats.org/officeDocument/2006/relationships/hyperlink" Target="https://www.gov.uk/government/publications/the-uk-sanctions-list" TargetMode="External"/><Relationship Id="rId11" Type="http://schemas.openxmlformats.org/officeDocument/2006/relationships/drawing" Target="../drawings/drawing12.xml"/><Relationship Id="rId5" Type="http://schemas.openxmlformats.org/officeDocument/2006/relationships/hyperlink" Target="https://ofac.treasury.gov/specially-designated-nationals-and-blocked-persons-list-sdn-human-readable-lists" TargetMode="External"/><Relationship Id="rId10" Type="http://schemas.openxmlformats.org/officeDocument/2006/relationships/printerSettings" Target="../printerSettings/printerSettings12.bin"/><Relationship Id="rId4" Type="http://schemas.openxmlformats.org/officeDocument/2006/relationships/hyperlink" Target="https://www.un.org/securitycouncil/sanctions/information" TargetMode="External"/><Relationship Id="rId9" Type="http://schemas.openxmlformats.org/officeDocument/2006/relationships/hyperlink" Target="https://www.cysec.gov.cy/en-GB/legislation/sanctions/"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cysec.gov.cy/el-GR/legislation/sanction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consilium.europa.eu/en/policies/eu-list-of-non-cooperative-jurisdictions/" TargetMode="External"/><Relationship Id="rId13" Type="http://schemas.openxmlformats.org/officeDocument/2006/relationships/printerSettings" Target="../printerSettings/printerSettings8.bin"/><Relationship Id="rId3" Type="http://schemas.openxmlformats.org/officeDocument/2006/relationships/hyperlink" Target="https://ec.europa.eu/info/business-economy-euro/banking-and-finance/financial-supervision-and-risk-management/anti-money-laundering-and-countering-financing-terrorism/eu-policy-high-risk-third-countries_en" TargetMode="External"/><Relationship Id="rId7" Type="http://schemas.openxmlformats.org/officeDocument/2006/relationships/hyperlink" Target="https://ec.europa.eu/info/business-economy-euro/banking-and-finance/financial-supervision-and-risk-management/anti-money-laundering-and-countering-financing-terrorism/eu-policy-high-risk-third-countries_en" TargetMode="External"/><Relationship Id="rId12" Type="http://schemas.openxmlformats.org/officeDocument/2006/relationships/hyperlink" Target="http://www.fatf-gafi.org/publications/high-riskandnon-cooperativejurisdictions" TargetMode="External"/><Relationship Id="rId2" Type="http://schemas.openxmlformats.org/officeDocument/2006/relationships/hyperlink" Target="https://ec.europa.eu/info/business-economy-euro/banking-and-finance/financial-supervision-and-risk-management/anti-money-laundering-and-countering-financing-terrorism/eu-policy-high-risk-third-countries_en" TargetMode="External"/><Relationship Id="rId1" Type="http://schemas.openxmlformats.org/officeDocument/2006/relationships/hyperlink" Target="https://www.consilium.europa.eu/en/policies/eu-list-of-non-cooperative-jurisdictions/" TargetMode="External"/><Relationship Id="rId6" Type="http://schemas.openxmlformats.org/officeDocument/2006/relationships/hyperlink" Target="https://ec.europa.eu/info/business-economy-euro/banking-and-finance/financial-supervision-and-risk-management/anti-money-laundering-and-countering-financing-terrorism/eu-policy-high-risk-third-countries_en" TargetMode="External"/><Relationship Id="rId11" Type="http://schemas.openxmlformats.org/officeDocument/2006/relationships/hyperlink" Target="http://www.fatf-gafi.org/publications/high-riskandnon-cooperativejurisdictions" TargetMode="External"/><Relationship Id="rId5" Type="http://schemas.openxmlformats.org/officeDocument/2006/relationships/hyperlink" Target="https://ec.europa.eu/info/business-economy-euro/banking-and-finance/financial-supervision-and-risk-management/anti-money-laundering-and-countering-financing-terrorism/eu-policy-high-risk-third-countries_en" TargetMode="External"/><Relationship Id="rId10" Type="http://schemas.openxmlformats.org/officeDocument/2006/relationships/hyperlink" Target="http://www.fatf-gafi.org/publications/high-riskandnon-cooperativejurisdictions" TargetMode="External"/><Relationship Id="rId4" Type="http://schemas.openxmlformats.org/officeDocument/2006/relationships/hyperlink" Target="https://ec.europa.eu/info/business-economy-euro/banking-and-finance/financial-supervision-and-risk-management/anti-money-laundering-and-countering-financing-terrorism/eu-policy-high-risk-third-countries_en" TargetMode="External"/><Relationship Id="rId9" Type="http://schemas.openxmlformats.org/officeDocument/2006/relationships/hyperlink" Target="https://www.consilium.europa.eu/en/policies/eu-list-of-non-cooperative-jurisdictions/" TargetMode="External"/><Relationship Id="rId1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2"/>
  <sheetViews>
    <sheetView tabSelected="1" zoomScaleNormal="100" zoomScaleSheetLayoutView="100" workbookViewId="0"/>
  </sheetViews>
  <sheetFormatPr defaultColWidth="9.140625" defaultRowHeight="15.75" x14ac:dyDescent="0.25"/>
  <cols>
    <col min="1" max="1" width="2.7109375" style="102" customWidth="1"/>
    <col min="2" max="15" width="10.42578125" style="102" customWidth="1"/>
    <col min="16" max="16" width="2.7109375" style="102" customWidth="1"/>
    <col min="17" max="16384" width="9.140625" style="102"/>
  </cols>
  <sheetData>
    <row r="1" spans="1:16" x14ac:dyDescent="0.25">
      <c r="A1" s="100"/>
      <c r="B1" s="6" t="s">
        <v>617</v>
      </c>
      <c r="C1" s="101"/>
      <c r="D1" s="101"/>
      <c r="E1" s="101"/>
      <c r="F1" s="101"/>
      <c r="G1" s="101"/>
      <c r="H1" s="101"/>
      <c r="I1" s="101"/>
      <c r="J1" s="101"/>
      <c r="K1" s="101"/>
      <c r="L1" s="101"/>
      <c r="M1" s="101"/>
      <c r="N1" s="101"/>
      <c r="O1" s="101"/>
      <c r="P1" s="100"/>
    </row>
    <row r="2" spans="1:16" x14ac:dyDescent="0.25">
      <c r="A2" s="100"/>
      <c r="B2" s="101"/>
      <c r="C2" s="101"/>
      <c r="D2" s="101"/>
      <c r="E2" s="101"/>
      <c r="F2" s="101"/>
      <c r="G2" s="101"/>
      <c r="H2" s="101"/>
      <c r="I2" s="101"/>
      <c r="J2" s="101"/>
      <c r="K2" s="101"/>
      <c r="L2" s="101"/>
      <c r="M2" s="101"/>
      <c r="N2" s="101"/>
      <c r="O2" s="101"/>
      <c r="P2" s="100"/>
    </row>
    <row r="3" spans="1:16" x14ac:dyDescent="0.25">
      <c r="A3" s="100"/>
      <c r="B3" s="101"/>
      <c r="C3" s="101"/>
      <c r="D3" s="103"/>
      <c r="E3" s="430" t="s">
        <v>764</v>
      </c>
      <c r="F3" s="430"/>
      <c r="G3" s="430"/>
      <c r="H3" s="430"/>
      <c r="I3" s="430"/>
      <c r="J3" s="430"/>
      <c r="K3" s="430"/>
      <c r="L3" s="103"/>
      <c r="M3" s="101"/>
      <c r="N3" s="101"/>
      <c r="O3" s="101"/>
      <c r="P3" s="100"/>
    </row>
    <row r="4" spans="1:16" x14ac:dyDescent="0.25">
      <c r="A4" s="100"/>
      <c r="B4" s="101"/>
      <c r="C4" s="101"/>
      <c r="D4" s="101"/>
      <c r="E4" s="101"/>
      <c r="F4" s="101"/>
      <c r="G4" s="101"/>
      <c r="H4" s="101"/>
      <c r="I4" s="101"/>
      <c r="J4" s="101"/>
      <c r="K4" s="101"/>
      <c r="L4" s="101"/>
      <c r="M4" s="101"/>
      <c r="N4" s="101"/>
      <c r="O4" s="101"/>
      <c r="P4" s="100"/>
    </row>
    <row r="5" spans="1:16" x14ac:dyDescent="0.25">
      <c r="A5" s="100"/>
      <c r="B5" s="101"/>
      <c r="C5" s="101"/>
      <c r="D5" s="101"/>
      <c r="E5" s="101"/>
      <c r="F5" s="101"/>
      <c r="G5" s="101"/>
      <c r="H5" s="101"/>
      <c r="I5" s="101"/>
      <c r="J5" s="101"/>
      <c r="K5" s="101"/>
      <c r="L5" s="101"/>
      <c r="M5" s="101"/>
      <c r="N5" s="101"/>
      <c r="O5" s="101"/>
      <c r="P5" s="100"/>
    </row>
    <row r="6" spans="1:16" x14ac:dyDescent="0.25">
      <c r="A6" s="100"/>
      <c r="B6" s="429" t="s">
        <v>349</v>
      </c>
      <c r="C6" s="429"/>
      <c r="D6" s="429"/>
      <c r="E6" s="429"/>
      <c r="F6" s="429"/>
      <c r="G6" s="429"/>
      <c r="H6" s="429"/>
      <c r="I6" s="429"/>
      <c r="J6" s="429"/>
      <c r="K6" s="429"/>
      <c r="L6" s="429"/>
      <c r="M6" s="429"/>
      <c r="N6" s="429"/>
      <c r="O6" s="429"/>
      <c r="P6" s="100"/>
    </row>
    <row r="7" spans="1:16" x14ac:dyDescent="0.25">
      <c r="A7" s="100"/>
      <c r="B7" s="101"/>
      <c r="C7" s="101"/>
      <c r="D7" s="101"/>
      <c r="E7" s="101"/>
      <c r="F7" s="101"/>
      <c r="G7" s="101"/>
      <c r="H7" s="101"/>
      <c r="I7" s="101"/>
      <c r="J7" s="101"/>
      <c r="K7" s="101"/>
      <c r="L7" s="101"/>
      <c r="M7" s="101"/>
      <c r="N7" s="101"/>
      <c r="O7" s="101"/>
      <c r="P7" s="100"/>
    </row>
    <row r="8" spans="1:16" ht="15.75" customHeight="1" x14ac:dyDescent="0.25">
      <c r="A8" s="100"/>
      <c r="B8" s="405" t="s">
        <v>765</v>
      </c>
      <c r="C8" s="406"/>
      <c r="D8" s="406"/>
      <c r="E8" s="406"/>
      <c r="F8" s="406"/>
      <c r="G8" s="406"/>
      <c r="H8" s="406"/>
      <c r="I8" s="406"/>
      <c r="J8" s="406"/>
      <c r="K8" s="406"/>
      <c r="L8" s="406"/>
      <c r="M8" s="406"/>
      <c r="N8" s="406"/>
      <c r="O8" s="406"/>
      <c r="P8" s="100"/>
    </row>
    <row r="9" spans="1:16" ht="15.75" customHeight="1" x14ac:dyDescent="0.25">
      <c r="A9" s="100"/>
      <c r="B9" s="405" t="s">
        <v>753</v>
      </c>
      <c r="C9" s="406"/>
      <c r="D9" s="406"/>
      <c r="E9" s="406"/>
      <c r="F9" s="406"/>
      <c r="G9" s="406"/>
      <c r="H9" s="406"/>
      <c r="I9" s="406"/>
      <c r="J9" s="406"/>
      <c r="K9" s="406"/>
      <c r="L9" s="406"/>
      <c r="M9" s="406"/>
      <c r="N9" s="406"/>
      <c r="O9" s="406"/>
      <c r="P9" s="100"/>
    </row>
    <row r="10" spans="1:16" ht="15.75" customHeight="1" x14ac:dyDescent="0.25">
      <c r="A10" s="100"/>
      <c r="B10" s="405"/>
      <c r="C10" s="406"/>
      <c r="D10" s="406"/>
      <c r="E10" s="406"/>
      <c r="F10" s="406"/>
      <c r="G10" s="406"/>
      <c r="H10" s="406"/>
      <c r="I10" s="406"/>
      <c r="J10" s="406"/>
      <c r="K10" s="406"/>
      <c r="L10" s="406"/>
      <c r="M10" s="406"/>
      <c r="N10" s="406"/>
      <c r="O10" s="406"/>
      <c r="P10" s="100"/>
    </row>
    <row r="11" spans="1:16" ht="15.75" customHeight="1" x14ac:dyDescent="0.25">
      <c r="A11" s="100"/>
      <c r="B11" s="407" t="s">
        <v>754</v>
      </c>
      <c r="C11" s="406"/>
      <c r="D11" s="406"/>
      <c r="E11" s="406"/>
      <c r="F11" s="406"/>
      <c r="G11" s="406"/>
      <c r="H11" s="406"/>
      <c r="I11" s="406"/>
      <c r="J11" s="406"/>
      <c r="K11" s="406"/>
      <c r="L11" s="406"/>
      <c r="M11" s="406"/>
      <c r="N11" s="406"/>
      <c r="O11" s="406"/>
      <c r="P11" s="100"/>
    </row>
    <row r="12" spans="1:16" ht="15.75" customHeight="1" x14ac:dyDescent="0.25">
      <c r="A12" s="100"/>
      <c r="B12" s="405"/>
      <c r="C12" s="406"/>
      <c r="D12" s="406"/>
      <c r="E12" s="406"/>
      <c r="F12" s="406"/>
      <c r="G12" s="406"/>
      <c r="H12" s="406"/>
      <c r="I12" s="406"/>
      <c r="J12" s="406"/>
      <c r="K12" s="406"/>
      <c r="L12" s="406"/>
      <c r="M12" s="406"/>
      <c r="N12" s="406"/>
      <c r="O12" s="406"/>
      <c r="P12" s="100"/>
    </row>
    <row r="13" spans="1:16" ht="15.75" customHeight="1" x14ac:dyDescent="0.25">
      <c r="A13" s="100"/>
      <c r="B13" s="405" t="s">
        <v>752</v>
      </c>
      <c r="C13" s="406"/>
      <c r="D13" s="406"/>
      <c r="E13" s="406"/>
      <c r="F13" s="406"/>
      <c r="G13" s="406"/>
      <c r="H13" s="406"/>
      <c r="I13" s="406"/>
      <c r="J13" s="406"/>
      <c r="K13" s="406"/>
      <c r="L13" s="406"/>
      <c r="M13" s="406"/>
      <c r="N13" s="406"/>
      <c r="O13" s="406"/>
      <c r="P13" s="100"/>
    </row>
    <row r="14" spans="1:16" x14ac:dyDescent="0.25">
      <c r="A14" s="100"/>
      <c r="B14" s="405"/>
      <c r="C14" s="55"/>
      <c r="D14" s="55"/>
      <c r="E14" s="55"/>
      <c r="F14" s="55"/>
      <c r="G14" s="55"/>
      <c r="H14" s="55"/>
      <c r="I14" s="55"/>
      <c r="J14" s="55"/>
      <c r="K14" s="55"/>
      <c r="L14" s="55"/>
      <c r="M14" s="55"/>
      <c r="N14" s="55"/>
      <c r="O14" s="55"/>
      <c r="P14" s="100"/>
    </row>
    <row r="15" spans="1:16" ht="15.75" customHeight="1" x14ac:dyDescent="0.25">
      <c r="A15" s="100"/>
      <c r="B15" s="186" t="s">
        <v>755</v>
      </c>
      <c r="C15" s="186"/>
      <c r="D15" s="186"/>
      <c r="E15" s="186"/>
      <c r="F15" s="186"/>
      <c r="G15" s="186"/>
      <c r="H15" s="186"/>
      <c r="I15" s="186"/>
      <c r="J15" s="186"/>
      <c r="K15" s="186"/>
      <c r="L15" s="186"/>
      <c r="M15" s="186"/>
      <c r="N15" s="186"/>
      <c r="O15" s="186"/>
      <c r="P15" s="100"/>
    </row>
    <row r="16" spans="1:16" ht="15.75" customHeight="1" x14ac:dyDescent="0.25">
      <c r="A16" s="100"/>
      <c r="B16" s="186"/>
      <c r="C16" s="186"/>
      <c r="D16" s="186"/>
      <c r="E16" s="186"/>
      <c r="F16" s="186"/>
      <c r="G16" s="186"/>
      <c r="H16" s="186"/>
      <c r="I16" s="186"/>
      <c r="J16" s="186"/>
      <c r="K16" s="186"/>
      <c r="L16" s="186"/>
      <c r="M16" s="186"/>
      <c r="N16" s="186"/>
      <c r="O16" s="186"/>
      <c r="P16" s="100"/>
    </row>
    <row r="17" spans="1:16" ht="15.75" customHeight="1" x14ac:dyDescent="0.25">
      <c r="A17" s="100"/>
      <c r="B17" s="186" t="s">
        <v>379</v>
      </c>
      <c r="C17" s="186"/>
      <c r="D17" s="186"/>
      <c r="E17" s="186"/>
      <c r="F17" s="186"/>
      <c r="G17" s="186"/>
      <c r="H17" s="186"/>
      <c r="I17" s="186"/>
      <c r="J17" s="186"/>
      <c r="K17" s="186"/>
      <c r="L17" s="186"/>
      <c r="M17" s="186"/>
      <c r="N17" s="186"/>
      <c r="O17" s="186"/>
      <c r="P17" s="100"/>
    </row>
    <row r="18" spans="1:16" x14ac:dyDescent="0.25">
      <c r="A18" s="100"/>
      <c r="B18" s="187"/>
      <c r="C18" s="188"/>
      <c r="D18" s="188"/>
      <c r="E18" s="188"/>
      <c r="F18" s="188"/>
      <c r="G18" s="188"/>
      <c r="H18" s="188"/>
      <c r="I18" s="188"/>
      <c r="J18" s="188"/>
      <c r="K18" s="188"/>
      <c r="L18" s="188"/>
      <c r="M18" s="188"/>
      <c r="N18" s="188"/>
      <c r="O18" s="188"/>
      <c r="P18" s="100"/>
    </row>
    <row r="19" spans="1:16" x14ac:dyDescent="0.25">
      <c r="A19" s="100"/>
      <c r="B19" s="189" t="s">
        <v>415</v>
      </c>
      <c r="C19" s="55"/>
      <c r="D19" s="55"/>
      <c r="E19" s="55"/>
      <c r="F19" s="55"/>
      <c r="G19" s="55"/>
      <c r="H19" s="55"/>
      <c r="I19" s="55"/>
      <c r="J19" s="55"/>
      <c r="K19" s="55"/>
      <c r="L19" s="55"/>
      <c r="M19" s="55"/>
      <c r="N19" s="55"/>
      <c r="O19" s="55"/>
      <c r="P19" s="100"/>
    </row>
    <row r="20" spans="1:16" x14ac:dyDescent="0.25">
      <c r="A20" s="100"/>
      <c r="B20" s="189" t="s">
        <v>809</v>
      </c>
      <c r="C20" s="55"/>
      <c r="D20" s="55"/>
      <c r="E20" s="55"/>
      <c r="F20" s="55"/>
      <c r="G20" s="189"/>
      <c r="H20" s="55"/>
      <c r="I20" s="55"/>
      <c r="J20" s="55"/>
      <c r="K20" s="55"/>
      <c r="L20" s="55"/>
      <c r="M20" s="55"/>
      <c r="N20" s="55"/>
      <c r="O20" s="55"/>
      <c r="P20" s="100"/>
    </row>
    <row r="21" spans="1:16" x14ac:dyDescent="0.25">
      <c r="A21" s="100"/>
      <c r="B21" s="189" t="s">
        <v>810</v>
      </c>
      <c r="C21" s="55"/>
      <c r="D21" s="55"/>
      <c r="E21" s="55"/>
      <c r="F21" s="55"/>
      <c r="G21" s="55"/>
      <c r="H21" s="55"/>
      <c r="I21" s="55"/>
      <c r="J21" s="55"/>
      <c r="K21" s="55"/>
      <c r="L21" s="55"/>
      <c r="M21" s="55"/>
      <c r="N21" s="55"/>
      <c r="O21" s="55"/>
      <c r="P21" s="100"/>
    </row>
    <row r="22" spans="1:16" x14ac:dyDescent="0.25">
      <c r="A22" s="100"/>
      <c r="B22" s="189" t="s">
        <v>802</v>
      </c>
      <c r="C22" s="55"/>
      <c r="D22" s="55"/>
      <c r="E22" s="55"/>
      <c r="F22" s="55"/>
      <c r="G22" s="55"/>
      <c r="H22" s="55"/>
      <c r="I22" s="55"/>
      <c r="J22" s="55"/>
      <c r="K22" s="55"/>
      <c r="L22" s="55"/>
      <c r="M22" s="55"/>
      <c r="N22" s="55"/>
      <c r="O22" s="55"/>
      <c r="P22" s="100"/>
    </row>
    <row r="23" spans="1:16" x14ac:dyDescent="0.25">
      <c r="A23" s="100"/>
      <c r="B23" s="189" t="s">
        <v>803</v>
      </c>
      <c r="C23" s="55"/>
      <c r="D23" s="55"/>
      <c r="E23" s="55"/>
      <c r="F23" s="55"/>
      <c r="G23" s="55"/>
      <c r="H23" s="55"/>
      <c r="I23" s="55"/>
      <c r="J23" s="55"/>
      <c r="K23" s="55"/>
      <c r="L23" s="55"/>
      <c r="M23" s="55"/>
      <c r="N23" s="55"/>
      <c r="O23" s="55"/>
      <c r="P23" s="100"/>
    </row>
    <row r="24" spans="1:16" x14ac:dyDescent="0.25">
      <c r="A24" s="100"/>
      <c r="B24" s="189" t="s">
        <v>804</v>
      </c>
      <c r="C24" s="55"/>
      <c r="D24" s="55"/>
      <c r="E24" s="55"/>
      <c r="F24" s="55"/>
      <c r="G24" s="55"/>
      <c r="H24" s="55"/>
      <c r="I24" s="55"/>
      <c r="J24" s="55"/>
      <c r="K24" s="55"/>
      <c r="L24" s="55"/>
      <c r="M24" s="55"/>
      <c r="N24" s="55"/>
      <c r="O24" s="55"/>
      <c r="P24" s="100"/>
    </row>
    <row r="25" spans="1:16" x14ac:dyDescent="0.25">
      <c r="A25" s="100"/>
      <c r="B25" s="189" t="s">
        <v>805</v>
      </c>
      <c r="C25" s="55"/>
      <c r="D25" s="55"/>
      <c r="E25" s="55"/>
      <c r="F25" s="55"/>
      <c r="G25" s="55"/>
      <c r="H25" s="55"/>
      <c r="I25" s="55"/>
      <c r="J25" s="55"/>
      <c r="K25" s="55"/>
      <c r="L25" s="55"/>
      <c r="M25" s="55"/>
      <c r="N25" s="55"/>
      <c r="O25" s="55"/>
      <c r="P25" s="100"/>
    </row>
    <row r="26" spans="1:16" x14ac:dyDescent="0.25">
      <c r="A26" s="100"/>
      <c r="B26" s="189" t="s">
        <v>806</v>
      </c>
      <c r="C26" s="55"/>
      <c r="D26" s="55"/>
      <c r="E26" s="55"/>
      <c r="F26" s="55"/>
      <c r="G26" s="55"/>
      <c r="H26" s="55"/>
      <c r="I26" s="55"/>
      <c r="J26" s="55"/>
      <c r="K26" s="55"/>
      <c r="L26" s="55"/>
      <c r="M26" s="55"/>
      <c r="N26" s="55"/>
      <c r="O26" s="55"/>
      <c r="P26" s="100"/>
    </row>
    <row r="27" spans="1:16" x14ac:dyDescent="0.25">
      <c r="A27" s="100"/>
      <c r="B27" s="189" t="s">
        <v>807</v>
      </c>
      <c r="C27" s="55"/>
      <c r="D27" s="55"/>
      <c r="E27" s="55"/>
      <c r="F27" s="55"/>
      <c r="G27" s="55"/>
      <c r="H27" s="55"/>
      <c r="I27" s="55"/>
      <c r="J27" s="55"/>
      <c r="K27" s="55"/>
      <c r="L27" s="55"/>
      <c r="M27" s="55"/>
      <c r="N27" s="55"/>
      <c r="O27" s="55"/>
      <c r="P27" s="100"/>
    </row>
    <row r="28" spans="1:16" x14ac:dyDescent="0.25">
      <c r="A28" s="100"/>
      <c r="B28" s="189" t="s">
        <v>808</v>
      </c>
      <c r="C28" s="55"/>
      <c r="D28" s="55"/>
      <c r="E28" s="55"/>
      <c r="F28" s="55"/>
      <c r="G28" s="55"/>
      <c r="H28" s="55"/>
      <c r="I28" s="55"/>
      <c r="J28" s="55"/>
      <c r="K28" s="55"/>
      <c r="L28" s="55"/>
      <c r="M28" s="55"/>
      <c r="N28" s="55"/>
      <c r="O28" s="55"/>
      <c r="P28" s="100"/>
    </row>
    <row r="29" spans="1:16" x14ac:dyDescent="0.25">
      <c r="A29" s="100"/>
      <c r="B29" s="189" t="s">
        <v>811</v>
      </c>
      <c r="C29" s="95"/>
      <c r="D29" s="95"/>
      <c r="E29" s="95"/>
      <c r="F29" s="95"/>
      <c r="G29" s="95"/>
      <c r="H29" s="95"/>
      <c r="I29" s="95"/>
      <c r="J29" s="95"/>
      <c r="K29" s="95"/>
      <c r="L29" s="95"/>
      <c r="M29" s="95"/>
      <c r="N29" s="55"/>
      <c r="O29" s="71"/>
      <c r="P29" s="100"/>
    </row>
    <row r="30" spans="1:16" x14ac:dyDescent="0.25">
      <c r="A30" s="100"/>
      <c r="B30" s="190"/>
      <c r="C30" s="95"/>
      <c r="D30" s="95"/>
      <c r="E30" s="95"/>
      <c r="F30" s="95"/>
      <c r="G30" s="95"/>
      <c r="H30" s="95"/>
      <c r="I30" s="95"/>
      <c r="J30" s="95"/>
      <c r="K30" s="95"/>
      <c r="L30" s="95"/>
      <c r="M30" s="95"/>
      <c r="N30" s="55"/>
      <c r="O30" s="71"/>
      <c r="P30" s="100"/>
    </row>
    <row r="31" spans="1:16" x14ac:dyDescent="0.25">
      <c r="A31" s="100"/>
      <c r="B31" s="190" t="s">
        <v>370</v>
      </c>
      <c r="C31" s="191"/>
      <c r="D31" s="191"/>
      <c r="E31" s="191"/>
      <c r="F31" s="191"/>
      <c r="G31" s="191"/>
      <c r="H31" s="191"/>
      <c r="I31" s="191"/>
      <c r="J31" s="191"/>
      <c r="K31" s="191"/>
      <c r="L31" s="408"/>
      <c r="M31" s="189"/>
      <c r="N31" s="189"/>
      <c r="O31" s="192"/>
      <c r="P31" s="100"/>
    </row>
    <row r="32" spans="1:16" x14ac:dyDescent="0.25">
      <c r="A32" s="100"/>
      <c r="B32" s="55"/>
      <c r="C32" s="55"/>
      <c r="D32" s="55"/>
      <c r="E32" s="55"/>
      <c r="F32" s="55"/>
      <c r="G32" s="55"/>
      <c r="H32" s="55"/>
      <c r="I32" s="55"/>
      <c r="J32" s="55"/>
      <c r="K32" s="55"/>
      <c r="L32" s="55"/>
      <c r="M32" s="55"/>
      <c r="N32" s="55"/>
      <c r="O32" s="55"/>
      <c r="P32" s="100"/>
    </row>
    <row r="33" spans="1:16" x14ac:dyDescent="0.25">
      <c r="A33" s="100"/>
      <c r="B33" s="56" t="s">
        <v>376</v>
      </c>
      <c r="C33" s="55"/>
      <c r="D33" s="55"/>
      <c r="E33" s="55"/>
      <c r="F33" s="55"/>
      <c r="G33" s="55"/>
      <c r="H33" s="55"/>
      <c r="I33" s="55"/>
      <c r="J33" s="55"/>
      <c r="K33" s="55"/>
      <c r="L33" s="55"/>
      <c r="M33" s="55"/>
      <c r="N33" s="55"/>
      <c r="O33" s="55"/>
      <c r="P33" s="100"/>
    </row>
    <row r="34" spans="1:16" ht="15.75" customHeight="1" x14ac:dyDescent="0.25">
      <c r="A34" s="100"/>
      <c r="B34" s="96"/>
      <c r="C34" s="97" t="s">
        <v>350</v>
      </c>
      <c r="D34" s="97"/>
      <c r="E34" s="97"/>
      <c r="F34" s="97"/>
      <c r="G34" s="97"/>
      <c r="H34" s="97"/>
      <c r="I34" s="97"/>
      <c r="J34" s="97"/>
      <c r="K34" s="97"/>
      <c r="L34" s="97"/>
      <c r="M34" s="97"/>
      <c r="N34" s="97"/>
      <c r="O34" s="97"/>
      <c r="P34" s="100"/>
    </row>
    <row r="35" spans="1:16" ht="15.75" customHeight="1" x14ac:dyDescent="0.25">
      <c r="A35" s="100"/>
      <c r="B35" s="98"/>
      <c r="C35" s="97" t="s">
        <v>14</v>
      </c>
      <c r="D35" s="97"/>
      <c r="E35" s="97"/>
      <c r="F35" s="97"/>
      <c r="G35" s="97"/>
      <c r="H35" s="97"/>
      <c r="I35" s="97"/>
      <c r="J35" s="97"/>
      <c r="K35" s="97"/>
      <c r="L35" s="97"/>
      <c r="M35" s="97"/>
      <c r="N35" s="97"/>
      <c r="O35" s="97"/>
      <c r="P35" s="100"/>
    </row>
    <row r="36" spans="1:16" ht="15.75" customHeight="1" x14ac:dyDescent="0.25">
      <c r="A36" s="100"/>
      <c r="B36" s="54"/>
      <c r="C36" s="97" t="s">
        <v>351</v>
      </c>
      <c r="D36" s="99"/>
      <c r="E36" s="99"/>
      <c r="F36" s="99"/>
      <c r="G36" s="99"/>
      <c r="H36" s="99"/>
      <c r="I36" s="99"/>
      <c r="J36" s="99"/>
      <c r="K36" s="99"/>
      <c r="L36" s="99"/>
      <c r="M36" s="99"/>
      <c r="N36" s="99"/>
      <c r="O36" s="99"/>
      <c r="P36" s="100"/>
    </row>
    <row r="37" spans="1:16" x14ac:dyDescent="0.25">
      <c r="A37" s="100"/>
      <c r="B37" s="55"/>
      <c r="C37" s="55"/>
      <c r="D37" s="55"/>
      <c r="E37" s="55"/>
      <c r="F37" s="55"/>
      <c r="G37" s="55"/>
      <c r="H37" s="55"/>
      <c r="I37" s="55"/>
      <c r="J37" s="55"/>
      <c r="K37" s="55"/>
      <c r="L37" s="55"/>
      <c r="M37" s="55"/>
      <c r="N37" s="55"/>
      <c r="O37" s="55"/>
      <c r="P37" s="100"/>
    </row>
    <row r="38" spans="1:16" x14ac:dyDescent="0.25">
      <c r="A38" s="100"/>
      <c r="B38" s="405" t="s">
        <v>369</v>
      </c>
      <c r="C38" s="55"/>
      <c r="D38" s="55"/>
      <c r="E38" s="55"/>
      <c r="F38" s="55"/>
      <c r="G38" s="55"/>
      <c r="H38" s="55"/>
      <c r="I38" s="55"/>
      <c r="J38" s="55"/>
      <c r="K38" s="55"/>
      <c r="L38" s="55"/>
      <c r="M38" s="55"/>
      <c r="N38" s="55"/>
      <c r="O38" s="55"/>
      <c r="P38" s="100"/>
    </row>
    <row r="39" spans="1:16" x14ac:dyDescent="0.25">
      <c r="A39" s="100"/>
      <c r="B39" s="55"/>
      <c r="C39" s="55"/>
      <c r="D39" s="55"/>
      <c r="E39" s="55"/>
      <c r="F39" s="55"/>
      <c r="G39" s="55"/>
      <c r="H39" s="55"/>
      <c r="I39" s="55"/>
      <c r="J39" s="55"/>
      <c r="K39" s="55"/>
      <c r="L39" s="55"/>
      <c r="M39" s="55"/>
      <c r="N39" s="55"/>
      <c r="O39" s="55"/>
      <c r="P39" s="100"/>
    </row>
    <row r="40" spans="1:16" x14ac:dyDescent="0.25">
      <c r="A40" s="100"/>
      <c r="B40" s="405" t="s">
        <v>371</v>
      </c>
      <c r="C40" s="55"/>
      <c r="D40" s="55"/>
      <c r="E40" s="55"/>
      <c r="F40" s="55"/>
      <c r="G40" s="55"/>
      <c r="H40" s="55"/>
      <c r="I40" s="55"/>
      <c r="J40" s="55"/>
      <c r="K40" s="55"/>
      <c r="L40" s="55"/>
      <c r="M40" s="55"/>
      <c r="N40" s="55"/>
      <c r="O40" s="55"/>
      <c r="P40" s="100"/>
    </row>
    <row r="41" spans="1:16" x14ac:dyDescent="0.25">
      <c r="A41" s="100"/>
      <c r="B41" s="405" t="s">
        <v>377</v>
      </c>
      <c r="C41" s="55"/>
      <c r="D41" s="55"/>
      <c r="E41" s="55"/>
      <c r="F41" s="55"/>
      <c r="G41" s="55"/>
      <c r="H41" s="55"/>
      <c r="I41" s="55"/>
      <c r="J41" s="55"/>
      <c r="K41" s="55"/>
      <c r="L41" s="55"/>
      <c r="M41" s="55"/>
      <c r="N41" s="55"/>
      <c r="O41" s="55"/>
      <c r="P41" s="100"/>
    </row>
    <row r="42" spans="1:16" x14ac:dyDescent="0.25">
      <c r="A42" s="100"/>
      <c r="B42" s="405"/>
      <c r="C42" s="55"/>
      <c r="D42" s="55"/>
      <c r="E42" s="55"/>
      <c r="F42" s="55"/>
      <c r="G42" s="55"/>
      <c r="H42" s="55"/>
      <c r="I42" s="55"/>
      <c r="J42" s="55"/>
      <c r="K42" s="55"/>
      <c r="L42" s="55"/>
      <c r="M42" s="55"/>
      <c r="N42" s="55"/>
      <c r="O42" s="55"/>
      <c r="P42" s="100"/>
    </row>
    <row r="43" spans="1:16" x14ac:dyDescent="0.25">
      <c r="A43" s="100"/>
      <c r="B43" s="405" t="s">
        <v>368</v>
      </c>
      <c r="C43" s="55"/>
      <c r="D43" s="55"/>
      <c r="E43" s="55"/>
      <c r="F43" s="55"/>
      <c r="G43" s="55"/>
      <c r="H43" s="55"/>
      <c r="I43" s="55"/>
      <c r="J43" s="55"/>
      <c r="K43" s="55"/>
      <c r="L43" s="55"/>
      <c r="M43" s="55"/>
      <c r="N43" s="55"/>
      <c r="O43" s="55"/>
      <c r="P43" s="100"/>
    </row>
    <row r="44" spans="1:16" x14ac:dyDescent="0.25">
      <c r="A44" s="100"/>
      <c r="B44" s="405" t="s">
        <v>378</v>
      </c>
      <c r="C44" s="55"/>
      <c r="D44" s="55"/>
      <c r="E44" s="55"/>
      <c r="F44" s="55"/>
      <c r="G44" s="55"/>
      <c r="H44" s="55"/>
      <c r="I44" s="55"/>
      <c r="J44" s="55"/>
      <c r="K44" s="55"/>
      <c r="L44" s="55"/>
      <c r="M44" s="55"/>
      <c r="N44" s="55"/>
      <c r="O44" s="55"/>
      <c r="P44" s="100"/>
    </row>
    <row r="45" spans="1:16" x14ac:dyDescent="0.25">
      <c r="A45" s="100"/>
      <c r="B45" s="55"/>
      <c r="C45" s="55"/>
      <c r="D45" s="55"/>
      <c r="E45" s="55"/>
      <c r="F45" s="55"/>
      <c r="G45" s="55"/>
      <c r="H45" s="55"/>
      <c r="I45" s="55"/>
      <c r="J45" s="55"/>
      <c r="K45" s="55"/>
      <c r="L45" s="55"/>
      <c r="M45" s="55"/>
      <c r="N45" s="55"/>
      <c r="O45" s="55"/>
      <c r="P45" s="100"/>
    </row>
    <row r="46" spans="1:16" ht="15.75" customHeight="1" x14ac:dyDescent="0.25">
      <c r="A46" s="100"/>
      <c r="B46" s="189" t="s">
        <v>756</v>
      </c>
      <c r="C46" s="189"/>
      <c r="D46" s="189"/>
      <c r="E46" s="189"/>
      <c r="F46" s="189"/>
      <c r="G46" s="189"/>
      <c r="H46" s="189"/>
      <c r="I46" s="189"/>
      <c r="J46" s="189"/>
      <c r="K46" s="189"/>
      <c r="L46" s="189"/>
      <c r="M46" s="189"/>
      <c r="N46" s="189"/>
      <c r="O46" s="189"/>
      <c r="P46" s="100"/>
    </row>
    <row r="47" spans="1:16" ht="15.75" customHeight="1" x14ac:dyDescent="0.25">
      <c r="A47" s="100"/>
      <c r="B47" s="190" t="s">
        <v>380</v>
      </c>
      <c r="C47" s="191"/>
      <c r="D47" s="191"/>
      <c r="E47" s="191"/>
      <c r="F47" s="191"/>
      <c r="G47" s="191"/>
      <c r="H47" s="191"/>
      <c r="I47" s="191"/>
      <c r="J47" s="189"/>
      <c r="K47" s="189"/>
      <c r="L47" s="189"/>
      <c r="M47" s="189"/>
      <c r="N47" s="189"/>
      <c r="O47" s="189"/>
      <c r="P47" s="100"/>
    </row>
    <row r="48" spans="1:16" x14ac:dyDescent="0.25">
      <c r="A48" s="100"/>
      <c r="B48" s="193"/>
      <c r="C48" s="194"/>
      <c r="D48" s="194"/>
      <c r="E48" s="194"/>
      <c r="F48" s="194"/>
      <c r="G48" s="194"/>
      <c r="H48" s="194"/>
      <c r="I48" s="195"/>
      <c r="J48" s="194"/>
      <c r="K48" s="194"/>
      <c r="L48" s="194"/>
      <c r="M48" s="194"/>
      <c r="N48" s="194"/>
      <c r="O48" s="194"/>
      <c r="P48" s="100"/>
    </row>
    <row r="49" spans="1:16" ht="15.75" customHeight="1" x14ac:dyDescent="0.25">
      <c r="A49" s="100"/>
      <c r="B49" s="190" t="s">
        <v>372</v>
      </c>
      <c r="C49" s="191"/>
      <c r="D49" s="191"/>
      <c r="E49" s="191"/>
      <c r="F49" s="191"/>
      <c r="G49" s="191"/>
      <c r="H49" s="191"/>
      <c r="I49" s="191"/>
      <c r="J49" s="189"/>
      <c r="K49" s="189"/>
      <c r="L49" s="189"/>
      <c r="M49" s="189"/>
      <c r="N49" s="189"/>
      <c r="O49" s="189"/>
      <c r="P49" s="100"/>
    </row>
    <row r="50" spans="1:16" x14ac:dyDescent="0.25">
      <c r="A50" s="100"/>
      <c r="B50" s="55"/>
      <c r="C50" s="55"/>
      <c r="D50" s="55"/>
      <c r="E50" s="55"/>
      <c r="F50" s="55"/>
      <c r="G50" s="55"/>
      <c r="H50" s="55"/>
      <c r="I50" s="70"/>
      <c r="J50" s="55"/>
      <c r="K50" s="55"/>
      <c r="L50" s="55"/>
      <c r="M50" s="55"/>
      <c r="N50" s="55"/>
      <c r="O50" s="55"/>
      <c r="P50" s="100"/>
    </row>
    <row r="51" spans="1:16" x14ac:dyDescent="0.25">
      <c r="A51" s="100"/>
      <c r="B51" s="407" t="s">
        <v>759</v>
      </c>
      <c r="C51" s="55"/>
      <c r="D51" s="55"/>
      <c r="E51" s="55"/>
      <c r="F51" s="55"/>
      <c r="G51" s="55"/>
      <c r="H51" s="55"/>
      <c r="I51" s="55"/>
      <c r="J51" s="55"/>
      <c r="K51" s="55"/>
      <c r="L51" s="55"/>
      <c r="M51" s="55"/>
      <c r="N51" s="55"/>
      <c r="O51" s="55"/>
      <c r="P51" s="100"/>
    </row>
    <row r="52" spans="1:16" x14ac:dyDescent="0.25">
      <c r="A52" s="100"/>
      <c r="B52" s="55" t="s">
        <v>365</v>
      </c>
      <c r="C52" s="55"/>
      <c r="D52" s="55"/>
      <c r="E52" s="55"/>
      <c r="F52" s="55"/>
      <c r="G52" s="55"/>
      <c r="H52" s="55"/>
      <c r="I52" s="55"/>
      <c r="J52" s="55"/>
      <c r="K52" s="55"/>
      <c r="L52" s="55"/>
      <c r="M52" s="55"/>
      <c r="N52" s="55"/>
      <c r="O52" s="55"/>
      <c r="P52" s="100"/>
    </row>
    <row r="53" spans="1:16" x14ac:dyDescent="0.25">
      <c r="A53" s="100"/>
      <c r="B53" s="431" t="s">
        <v>366</v>
      </c>
      <c r="C53" s="432"/>
      <c r="D53" s="432"/>
      <c r="E53" s="432"/>
      <c r="F53" s="432"/>
      <c r="G53" s="432"/>
      <c r="H53" s="433"/>
      <c r="I53" s="55"/>
      <c r="J53" s="55"/>
      <c r="K53" s="55"/>
      <c r="L53" s="55"/>
      <c r="M53" s="55"/>
      <c r="N53" s="55"/>
      <c r="O53" s="55"/>
      <c r="P53" s="100"/>
    </row>
    <row r="54" spans="1:16" x14ac:dyDescent="0.25">
      <c r="A54" s="100"/>
      <c r="B54" s="55" t="s">
        <v>367</v>
      </c>
      <c r="C54" s="55"/>
      <c r="D54" s="55"/>
      <c r="E54" s="55"/>
      <c r="F54" s="55"/>
      <c r="G54" s="55"/>
      <c r="H54" s="55"/>
      <c r="I54" s="55"/>
      <c r="J54" s="55"/>
      <c r="K54" s="55"/>
      <c r="L54" s="55"/>
      <c r="M54" s="55"/>
      <c r="N54" s="55"/>
      <c r="O54" s="55"/>
      <c r="P54" s="100"/>
    </row>
    <row r="55" spans="1:16" x14ac:dyDescent="0.25">
      <c r="A55" s="100"/>
      <c r="B55" s="55"/>
      <c r="C55" s="55"/>
      <c r="D55" s="55"/>
      <c r="E55" s="55"/>
      <c r="F55" s="55"/>
      <c r="G55" s="55"/>
      <c r="H55" s="55"/>
      <c r="I55" s="55"/>
      <c r="J55" s="55"/>
      <c r="K55" s="55"/>
      <c r="L55" s="55"/>
      <c r="M55" s="55"/>
      <c r="N55" s="55"/>
      <c r="O55" s="55"/>
      <c r="P55" s="100"/>
    </row>
    <row r="56" spans="1:16" x14ac:dyDescent="0.25">
      <c r="A56" s="100"/>
      <c r="B56" s="407" t="s">
        <v>373</v>
      </c>
      <c r="C56" s="55"/>
      <c r="D56" s="55"/>
      <c r="E56" s="55"/>
      <c r="F56" s="55"/>
      <c r="G56" s="55"/>
      <c r="H56" s="55"/>
      <c r="I56" s="55"/>
      <c r="J56" s="55"/>
      <c r="K56" s="55"/>
      <c r="L56" s="55"/>
      <c r="M56" s="55"/>
      <c r="N56" s="55"/>
      <c r="O56" s="55"/>
      <c r="P56" s="100"/>
    </row>
    <row r="57" spans="1:16" x14ac:dyDescent="0.25">
      <c r="A57" s="100"/>
      <c r="B57" s="405" t="s">
        <v>364</v>
      </c>
      <c r="C57" s="55"/>
      <c r="D57" s="55"/>
      <c r="E57" s="55"/>
      <c r="F57" s="55"/>
      <c r="G57" s="55"/>
      <c r="H57" s="55"/>
      <c r="I57" s="55"/>
      <c r="J57" s="55"/>
      <c r="K57" s="55"/>
      <c r="L57" s="55"/>
      <c r="M57" s="55"/>
      <c r="N57" s="55"/>
      <c r="O57" s="55"/>
      <c r="P57" s="100"/>
    </row>
    <row r="58" spans="1:16" x14ac:dyDescent="0.25">
      <c r="A58" s="100"/>
      <c r="B58" s="55"/>
      <c r="C58" s="55"/>
      <c r="D58" s="55"/>
      <c r="E58" s="55"/>
      <c r="F58" s="55"/>
      <c r="G58" s="55"/>
      <c r="H58" s="55"/>
      <c r="I58" s="55"/>
      <c r="J58" s="55"/>
      <c r="K58" s="55"/>
      <c r="L58" s="55"/>
      <c r="M58" s="55"/>
      <c r="N58" s="55"/>
      <c r="O58" s="55"/>
      <c r="P58" s="100"/>
    </row>
    <row r="59" spans="1:16" x14ac:dyDescent="0.25">
      <c r="A59" s="100"/>
      <c r="B59" s="407" t="s">
        <v>760</v>
      </c>
      <c r="C59" s="55"/>
      <c r="D59" s="55"/>
      <c r="E59" s="55"/>
      <c r="F59" s="55"/>
      <c r="G59" s="55"/>
      <c r="H59" s="55"/>
      <c r="I59" s="55"/>
      <c r="J59" s="55"/>
      <c r="K59" s="55"/>
      <c r="L59" s="55"/>
      <c r="M59" s="55"/>
      <c r="N59" s="55"/>
      <c r="O59" s="55"/>
      <c r="P59" s="100"/>
    </row>
    <row r="60" spans="1:16" x14ac:dyDescent="0.25">
      <c r="A60" s="100"/>
      <c r="B60" s="405" t="s">
        <v>762</v>
      </c>
      <c r="C60" s="405"/>
      <c r="D60" s="405"/>
      <c r="E60" s="405"/>
      <c r="F60" s="405"/>
      <c r="G60" s="405"/>
      <c r="H60" s="405"/>
      <c r="I60" s="405"/>
      <c r="J60" s="405"/>
      <c r="K60" s="405"/>
      <c r="L60" s="405"/>
      <c r="M60" s="405"/>
      <c r="N60" s="405"/>
      <c r="O60" s="186"/>
      <c r="P60" s="100"/>
    </row>
    <row r="61" spans="1:16" x14ac:dyDescent="0.25">
      <c r="A61" s="100"/>
      <c r="B61" s="405"/>
      <c r="C61" s="55"/>
      <c r="D61" s="55"/>
      <c r="E61" s="55"/>
      <c r="F61" s="55"/>
      <c r="G61" s="55"/>
      <c r="H61" s="55"/>
      <c r="I61" s="55"/>
      <c r="J61" s="55"/>
      <c r="K61" s="55"/>
      <c r="L61" s="55"/>
      <c r="M61" s="55"/>
      <c r="N61" s="55"/>
      <c r="O61" s="55"/>
      <c r="P61" s="100"/>
    </row>
    <row r="62" spans="1:16" x14ac:dyDescent="0.25">
      <c r="A62" s="100"/>
      <c r="B62" s="407" t="s">
        <v>757</v>
      </c>
      <c r="C62" s="55"/>
      <c r="D62" s="55"/>
      <c r="E62" s="55"/>
      <c r="F62" s="55"/>
      <c r="G62" s="55"/>
      <c r="H62" s="55"/>
      <c r="I62" s="55"/>
      <c r="J62" s="55"/>
      <c r="K62" s="55"/>
      <c r="L62" s="55"/>
      <c r="M62" s="55"/>
      <c r="N62" s="55"/>
      <c r="O62" s="55"/>
      <c r="P62" s="100"/>
    </row>
    <row r="63" spans="1:16" x14ac:dyDescent="0.25">
      <c r="A63" s="100"/>
      <c r="B63" s="407"/>
      <c r="C63" s="55"/>
      <c r="D63" s="55"/>
      <c r="E63" s="55"/>
      <c r="F63" s="55"/>
      <c r="G63" s="55"/>
      <c r="H63" s="55"/>
      <c r="I63" s="55"/>
      <c r="J63" s="55"/>
      <c r="K63" s="55"/>
      <c r="L63" s="55"/>
      <c r="M63" s="55"/>
      <c r="N63" s="55"/>
      <c r="O63" s="55"/>
      <c r="P63" s="100"/>
    </row>
    <row r="64" spans="1:16" x14ac:dyDescent="0.25">
      <c r="A64" s="100"/>
      <c r="B64" s="407" t="s">
        <v>761</v>
      </c>
      <c r="C64" s="55"/>
      <c r="D64" s="55"/>
      <c r="E64" s="55"/>
      <c r="F64" s="55"/>
      <c r="G64" s="55"/>
      <c r="H64" s="55"/>
      <c r="I64" s="55"/>
      <c r="J64" s="55"/>
      <c r="K64" s="55"/>
      <c r="L64" s="55"/>
      <c r="M64" s="55"/>
      <c r="N64" s="55"/>
      <c r="O64" s="55"/>
      <c r="P64" s="100"/>
    </row>
    <row r="65" spans="1:16" x14ac:dyDescent="0.25">
      <c r="A65" s="100"/>
      <c r="B65" s="407"/>
      <c r="C65" s="55"/>
      <c r="D65" s="55"/>
      <c r="E65" s="55"/>
      <c r="F65" s="55"/>
      <c r="G65" s="55"/>
      <c r="H65" s="55"/>
      <c r="I65" s="55"/>
      <c r="J65" s="55"/>
      <c r="K65" s="55"/>
      <c r="L65" s="55"/>
      <c r="M65" s="55"/>
      <c r="N65" s="55"/>
      <c r="O65" s="55"/>
      <c r="P65" s="100"/>
    </row>
    <row r="66" spans="1:16" ht="15.75" customHeight="1" x14ac:dyDescent="0.25">
      <c r="A66" s="100"/>
      <c r="B66" s="407" t="s">
        <v>758</v>
      </c>
      <c r="C66" s="407"/>
      <c r="D66" s="407"/>
      <c r="E66" s="407"/>
      <c r="F66" s="407"/>
      <c r="G66" s="407"/>
      <c r="H66" s="407"/>
      <c r="I66" s="407"/>
      <c r="J66" s="407"/>
      <c r="K66" s="407"/>
      <c r="L66" s="407"/>
      <c r="M66" s="407"/>
      <c r="N66" s="407"/>
      <c r="O66" s="189"/>
      <c r="P66" s="100"/>
    </row>
    <row r="67" spans="1:16" ht="15.75" customHeight="1" x14ac:dyDescent="0.25">
      <c r="A67" s="100"/>
      <c r="B67" s="405" t="s">
        <v>529</v>
      </c>
      <c r="C67" s="407"/>
      <c r="D67" s="407"/>
      <c r="E67" s="407"/>
      <c r="F67" s="407"/>
      <c r="G67" s="407"/>
      <c r="H67" s="407"/>
      <c r="I67" s="407"/>
      <c r="J67" s="407"/>
      <c r="K67" s="407"/>
      <c r="L67" s="407"/>
      <c r="M67" s="407"/>
      <c r="N67" s="407"/>
      <c r="O67" s="189"/>
      <c r="P67" s="100"/>
    </row>
    <row r="68" spans="1:16" x14ac:dyDescent="0.25">
      <c r="A68" s="100"/>
      <c r="B68" s="413"/>
      <c r="C68" s="414"/>
      <c r="D68" s="414"/>
      <c r="E68" s="414"/>
      <c r="F68" s="414"/>
      <c r="G68" s="414"/>
      <c r="H68" s="414"/>
      <c r="I68" s="414"/>
      <c r="J68" s="414"/>
      <c r="K68" s="414"/>
      <c r="L68" s="414"/>
      <c r="M68" s="414"/>
      <c r="N68" s="414"/>
      <c r="O68" s="194"/>
      <c r="P68" s="100"/>
    </row>
    <row r="69" spans="1:16" x14ac:dyDescent="0.25">
      <c r="A69" s="100"/>
      <c r="B69" s="407" t="s">
        <v>374</v>
      </c>
      <c r="C69" s="407"/>
      <c r="D69" s="407"/>
      <c r="E69" s="407"/>
      <c r="F69" s="407"/>
      <c r="G69" s="407"/>
      <c r="H69" s="407"/>
      <c r="I69" s="407"/>
      <c r="J69" s="407"/>
      <c r="K69" s="407"/>
      <c r="L69" s="407"/>
      <c r="M69" s="407"/>
      <c r="N69" s="407"/>
      <c r="O69" s="189"/>
      <c r="P69" s="100"/>
    </row>
    <row r="70" spans="1:16" x14ac:dyDescent="0.25">
      <c r="A70" s="100"/>
      <c r="B70" s="407"/>
      <c r="C70" s="407"/>
      <c r="D70" s="407"/>
      <c r="E70" s="407"/>
      <c r="F70" s="407"/>
      <c r="G70" s="407"/>
      <c r="H70" s="407"/>
      <c r="I70" s="407"/>
      <c r="J70" s="407"/>
      <c r="K70" s="407"/>
      <c r="L70" s="407"/>
      <c r="M70" s="407"/>
      <c r="N70" s="407"/>
      <c r="O70" s="189"/>
      <c r="P70" s="100"/>
    </row>
    <row r="71" spans="1:16" ht="15.75" customHeight="1" x14ac:dyDescent="0.25">
      <c r="A71" s="100"/>
      <c r="B71" s="407" t="s">
        <v>375</v>
      </c>
      <c r="C71" s="407"/>
      <c r="D71" s="407"/>
      <c r="E71" s="407"/>
      <c r="F71" s="407"/>
      <c r="G71" s="407"/>
      <c r="H71" s="407"/>
      <c r="I71" s="407"/>
      <c r="J71" s="407"/>
      <c r="K71" s="407"/>
      <c r="L71" s="407"/>
      <c r="M71" s="407"/>
      <c r="N71" s="407"/>
      <c r="O71" s="189"/>
      <c r="P71" s="100"/>
    </row>
    <row r="72" spans="1:16" x14ac:dyDescent="0.25">
      <c r="A72" s="100"/>
      <c r="B72" s="100"/>
      <c r="C72" s="100"/>
      <c r="D72" s="100"/>
      <c r="E72" s="100"/>
      <c r="F72" s="100"/>
      <c r="G72" s="100"/>
      <c r="H72" s="100"/>
      <c r="I72" s="100"/>
      <c r="J72" s="100"/>
      <c r="K72" s="100"/>
      <c r="L72" s="100"/>
      <c r="M72" s="100"/>
      <c r="N72" s="100"/>
      <c r="O72" s="100"/>
      <c r="P72" s="100"/>
    </row>
  </sheetData>
  <sheetProtection algorithmName="SHA-512" hashValue="OdCIxHsej2zGX4f7IyW0shVF/4bhhaewGLUfhSbWPcFVaTy54Ly4/ajmZyT66WF4xtL1dqzQYn7EiQh7m9DlbA==" saltValue="lzTjuX7xNsFDRHX3k6dFEw==" spinCount="100000" sheet="1" objects="1" scenarios="1"/>
  <mergeCells count="3">
    <mergeCell ref="B6:O6"/>
    <mergeCell ref="E3:K3"/>
    <mergeCell ref="B53:H53"/>
  </mergeCells>
  <hyperlinks>
    <hyperlink ref="B53" r:id="rId1" location="downloads" xr:uid="{00000000-0004-0000-0000-000000000000}"/>
  </hyperlinks>
  <pageMargins left="0.7" right="0.7" top="0.75" bottom="0.75" header="0.3" footer="0.3"/>
  <pageSetup paperSize="9" scale="58"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221"/>
  <sheetViews>
    <sheetView zoomScaleNormal="100" zoomScaleSheetLayoutView="100" workbookViewId="0"/>
  </sheetViews>
  <sheetFormatPr defaultRowHeight="15.75" x14ac:dyDescent="0.25"/>
  <cols>
    <col min="1" max="1" width="2.7109375" style="143" customWidth="1"/>
    <col min="2" max="2" width="5.7109375" style="143" customWidth="1"/>
    <col min="3" max="3" width="92" style="143" customWidth="1"/>
    <col min="4" max="4" width="7.42578125" style="143" customWidth="1"/>
    <col min="5" max="5" width="5.7109375" style="143" customWidth="1"/>
    <col min="6" max="6" width="2.7109375" style="143" customWidth="1"/>
    <col min="7" max="8" width="9.140625" style="426"/>
    <col min="9" max="9" width="9.140625" style="143"/>
    <col min="10" max="10" width="9.140625" style="426"/>
    <col min="11" max="16384" width="9.140625" style="143"/>
  </cols>
  <sheetData>
    <row r="1" spans="1:10" x14ac:dyDescent="0.25">
      <c r="A1" s="125"/>
      <c r="B1" s="136" t="s">
        <v>617</v>
      </c>
      <c r="C1" s="117"/>
      <c r="D1" s="137"/>
      <c r="E1" s="137"/>
      <c r="F1" s="138"/>
    </row>
    <row r="2" spans="1:10" x14ac:dyDescent="0.25">
      <c r="A2" s="117"/>
      <c r="B2" s="118"/>
      <c r="C2" s="117"/>
      <c r="D2" s="137"/>
      <c r="E2" s="137"/>
      <c r="F2" s="138"/>
    </row>
    <row r="3" spans="1:10" x14ac:dyDescent="0.25">
      <c r="A3" s="117"/>
      <c r="B3" s="119">
        <f>'Section A'!D19</f>
        <v>0</v>
      </c>
      <c r="C3" s="117"/>
      <c r="D3" s="137"/>
      <c r="E3" s="137"/>
      <c r="F3" s="138"/>
    </row>
    <row r="4" spans="1:10" x14ac:dyDescent="0.25">
      <c r="A4" s="137"/>
      <c r="B4" s="137"/>
      <c r="C4" s="259"/>
      <c r="D4" s="137"/>
      <c r="E4" s="137"/>
      <c r="F4" s="138"/>
      <c r="H4" s="358"/>
    </row>
    <row r="5" spans="1:10" x14ac:dyDescent="0.25">
      <c r="A5" s="139"/>
      <c r="B5" s="139"/>
      <c r="C5" s="139"/>
      <c r="D5" s="137"/>
      <c r="E5" s="137"/>
      <c r="F5" s="138"/>
      <c r="H5" s="358"/>
    </row>
    <row r="6" spans="1:10" x14ac:dyDescent="0.25">
      <c r="A6" s="139"/>
      <c r="B6" s="474" t="s">
        <v>799</v>
      </c>
      <c r="C6" s="474"/>
      <c r="D6" s="474"/>
      <c r="E6" s="474"/>
      <c r="F6" s="138"/>
      <c r="G6" s="427" t="b">
        <f>IF(ISNA(MATCH(FALSE,G9:G216,0)),TRUE,FALSE)</f>
        <v>1</v>
      </c>
      <c r="H6" s="427" t="b">
        <f>IF(ISNA(MATCH(FALSE,H9:H216,0)),TRUE,FALSE)</f>
        <v>0</v>
      </c>
    </row>
    <row r="7" spans="1:10" s="358" customFormat="1" ht="15" x14ac:dyDescent="0.25">
      <c r="A7" s="261"/>
      <c r="B7" s="261"/>
      <c r="C7" s="261"/>
      <c r="D7" s="261"/>
      <c r="E7" s="261"/>
      <c r="F7" s="357"/>
      <c r="G7" s="426"/>
      <c r="J7" s="426"/>
    </row>
    <row r="8" spans="1:10" s="358" customFormat="1" ht="16.5" thickBot="1" x14ac:dyDescent="0.3">
      <c r="A8" s="261"/>
      <c r="B8" s="209">
        <v>1</v>
      </c>
      <c r="C8" s="532" t="s">
        <v>448</v>
      </c>
      <c r="D8" s="533"/>
      <c r="E8" s="210"/>
      <c r="F8" s="357"/>
      <c r="G8" s="426"/>
      <c r="J8" s="426"/>
    </row>
    <row r="9" spans="1:10" s="358" customFormat="1" ht="16.5" thickBot="1" x14ac:dyDescent="0.3">
      <c r="A9" s="261"/>
      <c r="B9" s="211"/>
      <c r="C9" s="7"/>
      <c r="D9" s="201"/>
      <c r="E9" s="212"/>
      <c r="F9" s="357"/>
      <c r="G9" s="426"/>
      <c r="H9" s="428" t="b">
        <f>IF(ISNUMBER(MATCH(C9,List_YesNo,0)),TRUE,FALSE)</f>
        <v>0</v>
      </c>
      <c r="J9" s="426"/>
    </row>
    <row r="10" spans="1:10" s="358" customFormat="1" x14ac:dyDescent="0.25">
      <c r="A10" s="261"/>
      <c r="B10" s="215"/>
      <c r="C10" s="216"/>
      <c r="D10" s="218"/>
      <c r="E10" s="219"/>
      <c r="F10" s="357"/>
      <c r="G10" s="426"/>
      <c r="J10" s="426"/>
    </row>
    <row r="11" spans="1:10" s="358" customFormat="1" ht="15" x14ac:dyDescent="0.25">
      <c r="A11" s="261"/>
      <c r="B11" s="261"/>
      <c r="C11" s="359"/>
      <c r="D11" s="261"/>
      <c r="E11" s="261"/>
      <c r="F11" s="357"/>
      <c r="G11" s="426"/>
      <c r="J11" s="426"/>
    </row>
    <row r="12" spans="1:10" s="358" customFormat="1" ht="32.25" customHeight="1" thickBot="1" x14ac:dyDescent="0.3">
      <c r="A12" s="261"/>
      <c r="B12" s="209">
        <v>2</v>
      </c>
      <c r="C12" s="532" t="s">
        <v>449</v>
      </c>
      <c r="D12" s="533"/>
      <c r="E12" s="210"/>
      <c r="F12" s="357"/>
      <c r="G12" s="426"/>
      <c r="J12" s="426"/>
    </row>
    <row r="13" spans="1:10" s="358" customFormat="1" ht="16.5" thickBot="1" x14ac:dyDescent="0.3">
      <c r="A13" s="261"/>
      <c r="B13" s="211"/>
      <c r="C13" s="7"/>
      <c r="D13" s="201"/>
      <c r="E13" s="212"/>
      <c r="F13" s="357"/>
      <c r="G13" s="426"/>
      <c r="H13" s="428" t="b">
        <f>IF(ISNUMBER(MATCH(C13,List_YesNo,0)),TRUE,FALSE)</f>
        <v>0</v>
      </c>
      <c r="J13" s="426"/>
    </row>
    <row r="14" spans="1:10" s="358" customFormat="1" x14ac:dyDescent="0.25">
      <c r="A14" s="261"/>
      <c r="B14" s="215"/>
      <c r="C14" s="216"/>
      <c r="D14" s="218"/>
      <c r="E14" s="219"/>
      <c r="F14" s="357"/>
      <c r="G14" s="426"/>
      <c r="J14" s="426"/>
    </row>
    <row r="15" spans="1:10" s="358" customFormat="1" ht="15" x14ac:dyDescent="0.25">
      <c r="A15" s="261"/>
      <c r="B15" s="261"/>
      <c r="C15" s="359"/>
      <c r="D15" s="261"/>
      <c r="E15" s="261"/>
      <c r="F15" s="357"/>
      <c r="G15" s="426"/>
      <c r="J15" s="426"/>
    </row>
    <row r="16" spans="1:10" s="358" customFormat="1" ht="33.75" customHeight="1" thickBot="1" x14ac:dyDescent="0.3">
      <c r="A16" s="261"/>
      <c r="B16" s="209">
        <v>3</v>
      </c>
      <c r="C16" s="532" t="s">
        <v>450</v>
      </c>
      <c r="D16" s="533"/>
      <c r="E16" s="210"/>
      <c r="F16" s="357"/>
      <c r="G16" s="426"/>
      <c r="J16" s="426"/>
    </row>
    <row r="17" spans="1:10" s="358" customFormat="1" ht="16.5" thickBot="1" x14ac:dyDescent="0.3">
      <c r="A17" s="261"/>
      <c r="B17" s="211"/>
      <c r="C17" s="7"/>
      <c r="D17" s="201"/>
      <c r="E17" s="212"/>
      <c r="F17" s="357"/>
      <c r="G17" s="426"/>
      <c r="H17" s="428" t="b">
        <f>IF(ISNUMBER(MATCH(C17,List_YesNo,0)),TRUE,FALSE)</f>
        <v>0</v>
      </c>
      <c r="J17" s="426"/>
    </row>
    <row r="18" spans="1:10" s="358" customFormat="1" x14ac:dyDescent="0.25">
      <c r="A18" s="261"/>
      <c r="B18" s="215"/>
      <c r="C18" s="216"/>
      <c r="D18" s="218"/>
      <c r="E18" s="219"/>
      <c r="F18" s="357"/>
      <c r="G18" s="426"/>
      <c r="J18" s="426"/>
    </row>
    <row r="19" spans="1:10" s="358" customFormat="1" ht="15" x14ac:dyDescent="0.25">
      <c r="A19" s="261"/>
      <c r="B19" s="261"/>
      <c r="C19" s="359"/>
      <c r="D19" s="261"/>
      <c r="E19" s="261"/>
      <c r="F19" s="357"/>
      <c r="G19" s="426"/>
      <c r="J19" s="426"/>
    </row>
    <row r="20" spans="1:10" s="358" customFormat="1" ht="33" customHeight="1" thickBot="1" x14ac:dyDescent="0.3">
      <c r="A20" s="261"/>
      <c r="B20" s="209">
        <v>4</v>
      </c>
      <c r="C20" s="532" t="s">
        <v>451</v>
      </c>
      <c r="D20" s="533"/>
      <c r="E20" s="210"/>
      <c r="F20" s="357"/>
      <c r="G20" s="426"/>
      <c r="J20" s="426"/>
    </row>
    <row r="21" spans="1:10" s="358" customFormat="1" ht="16.5" thickBot="1" x14ac:dyDescent="0.3">
      <c r="A21" s="261"/>
      <c r="B21" s="211"/>
      <c r="C21" s="7"/>
      <c r="D21" s="201"/>
      <c r="E21" s="212"/>
      <c r="F21" s="357"/>
      <c r="G21" s="426"/>
      <c r="H21" s="428" t="b">
        <f>IF(ISNUMBER(MATCH(C21,List_YesNo,0)),TRUE,FALSE)</f>
        <v>0</v>
      </c>
      <c r="J21" s="426"/>
    </row>
    <row r="22" spans="1:10" s="358" customFormat="1" x14ac:dyDescent="0.25">
      <c r="A22" s="261"/>
      <c r="B22" s="215"/>
      <c r="C22" s="216"/>
      <c r="D22" s="218"/>
      <c r="E22" s="219"/>
      <c r="F22" s="357"/>
      <c r="G22" s="426"/>
      <c r="J22" s="426"/>
    </row>
    <row r="23" spans="1:10" s="358" customFormat="1" ht="15" x14ac:dyDescent="0.25">
      <c r="A23" s="261"/>
      <c r="B23" s="261"/>
      <c r="C23" s="359"/>
      <c r="D23" s="261"/>
      <c r="E23" s="261"/>
      <c r="F23" s="357"/>
      <c r="G23" s="426"/>
      <c r="J23" s="426"/>
    </row>
    <row r="24" spans="1:10" s="358" customFormat="1" ht="33" customHeight="1" thickBot="1" x14ac:dyDescent="0.3">
      <c r="A24" s="261"/>
      <c r="B24" s="209">
        <v>5</v>
      </c>
      <c r="C24" s="532" t="s">
        <v>452</v>
      </c>
      <c r="D24" s="533"/>
      <c r="E24" s="210"/>
      <c r="F24" s="357"/>
      <c r="G24" s="426"/>
      <c r="J24" s="426"/>
    </row>
    <row r="25" spans="1:10" s="358" customFormat="1" ht="16.5" thickBot="1" x14ac:dyDescent="0.3">
      <c r="A25" s="261"/>
      <c r="B25" s="211"/>
      <c r="C25" s="7"/>
      <c r="D25" s="201"/>
      <c r="E25" s="212"/>
      <c r="F25" s="357"/>
      <c r="G25" s="426"/>
      <c r="H25" s="428" t="b">
        <f>IF(ISNUMBER(MATCH(C25,List_YesNo,0)),TRUE,FALSE)</f>
        <v>0</v>
      </c>
      <c r="J25" s="426"/>
    </row>
    <row r="26" spans="1:10" s="358" customFormat="1" x14ac:dyDescent="0.25">
      <c r="A26" s="261"/>
      <c r="B26" s="215"/>
      <c r="C26" s="216"/>
      <c r="D26" s="218"/>
      <c r="E26" s="219"/>
      <c r="F26" s="357"/>
      <c r="G26" s="426"/>
      <c r="J26" s="426"/>
    </row>
    <row r="27" spans="1:10" s="358" customFormat="1" ht="15" x14ac:dyDescent="0.25">
      <c r="A27" s="261"/>
      <c r="B27" s="261"/>
      <c r="C27" s="359"/>
      <c r="D27" s="261"/>
      <c r="E27" s="261"/>
      <c r="F27" s="357"/>
      <c r="G27" s="426"/>
      <c r="J27" s="426"/>
    </row>
    <row r="28" spans="1:10" s="358" customFormat="1" ht="33" customHeight="1" thickBot="1" x14ac:dyDescent="0.3">
      <c r="A28" s="261"/>
      <c r="B28" s="209">
        <v>6</v>
      </c>
      <c r="C28" s="532" t="s">
        <v>453</v>
      </c>
      <c r="D28" s="533"/>
      <c r="E28" s="210"/>
      <c r="F28" s="357"/>
      <c r="G28" s="426"/>
      <c r="J28" s="426"/>
    </row>
    <row r="29" spans="1:10" s="358" customFormat="1" ht="16.5" thickBot="1" x14ac:dyDescent="0.3">
      <c r="A29" s="261"/>
      <c r="B29" s="211"/>
      <c r="C29" s="7"/>
      <c r="D29" s="201"/>
      <c r="E29" s="212"/>
      <c r="F29" s="357"/>
      <c r="G29" s="426"/>
      <c r="H29" s="428" t="b">
        <f>IF(ISNUMBER(MATCH(C29,List_YesNo,0)),TRUE,FALSE)</f>
        <v>0</v>
      </c>
      <c r="J29" s="426"/>
    </row>
    <row r="30" spans="1:10" s="358" customFormat="1" x14ac:dyDescent="0.25">
      <c r="A30" s="261"/>
      <c r="B30" s="215"/>
      <c r="C30" s="216"/>
      <c r="D30" s="218"/>
      <c r="E30" s="219"/>
      <c r="F30" s="357"/>
      <c r="G30" s="426"/>
      <c r="J30" s="426"/>
    </row>
    <row r="31" spans="1:10" s="358" customFormat="1" ht="15" x14ac:dyDescent="0.25">
      <c r="A31" s="261"/>
      <c r="B31" s="261"/>
      <c r="C31" s="359"/>
      <c r="D31" s="261"/>
      <c r="E31" s="261"/>
      <c r="F31" s="357"/>
      <c r="G31" s="426"/>
      <c r="J31" s="426"/>
    </row>
    <row r="32" spans="1:10" s="358" customFormat="1" ht="16.5" thickBot="1" x14ac:dyDescent="0.3">
      <c r="A32" s="261"/>
      <c r="B32" s="209">
        <v>7</v>
      </c>
      <c r="C32" s="532" t="s">
        <v>454</v>
      </c>
      <c r="D32" s="533"/>
      <c r="E32" s="210"/>
      <c r="F32" s="357"/>
      <c r="G32" s="426"/>
      <c r="J32" s="426"/>
    </row>
    <row r="33" spans="1:10" s="358" customFormat="1" ht="16.5" thickBot="1" x14ac:dyDescent="0.3">
      <c r="A33" s="261"/>
      <c r="B33" s="211"/>
      <c r="C33" s="7"/>
      <c r="D33" s="201"/>
      <c r="E33" s="212"/>
      <c r="F33" s="357"/>
      <c r="G33" s="426"/>
      <c r="H33" s="428" t="b">
        <f>IF(ISNUMBER(MATCH(C33,List_YesNo,0)),TRUE,FALSE)</f>
        <v>0</v>
      </c>
      <c r="J33" s="426"/>
    </row>
    <row r="34" spans="1:10" s="358" customFormat="1" x14ac:dyDescent="0.25">
      <c r="A34" s="261"/>
      <c r="B34" s="215"/>
      <c r="C34" s="216"/>
      <c r="D34" s="218"/>
      <c r="E34" s="219"/>
      <c r="F34" s="357"/>
      <c r="G34" s="426"/>
      <c r="J34" s="426"/>
    </row>
    <row r="35" spans="1:10" s="358" customFormat="1" ht="15" x14ac:dyDescent="0.25">
      <c r="A35" s="261"/>
      <c r="B35" s="261"/>
      <c r="C35" s="359"/>
      <c r="D35" s="261"/>
      <c r="E35" s="261"/>
      <c r="F35" s="357"/>
      <c r="G35" s="426"/>
      <c r="J35" s="426"/>
    </row>
    <row r="36" spans="1:10" s="358" customFormat="1" ht="16.5" thickBot="1" x14ac:dyDescent="0.3">
      <c r="A36" s="261"/>
      <c r="B36" s="209">
        <v>8</v>
      </c>
      <c r="C36" s="532" t="s">
        <v>455</v>
      </c>
      <c r="D36" s="533"/>
      <c r="E36" s="210"/>
      <c r="F36" s="357"/>
      <c r="G36" s="426"/>
      <c r="J36" s="426"/>
    </row>
    <row r="37" spans="1:10" s="358" customFormat="1" ht="16.5" thickBot="1" x14ac:dyDescent="0.3">
      <c r="A37" s="261"/>
      <c r="B37" s="211"/>
      <c r="C37" s="7"/>
      <c r="D37" s="201"/>
      <c r="E37" s="212"/>
      <c r="F37" s="357"/>
      <c r="G37" s="426"/>
      <c r="H37" s="428" t="b">
        <f>IF(ISNUMBER(MATCH(C37,List_YesNo,0)),TRUE,FALSE)</f>
        <v>0</v>
      </c>
      <c r="J37" s="426"/>
    </row>
    <row r="38" spans="1:10" s="358" customFormat="1" x14ac:dyDescent="0.25">
      <c r="A38" s="261"/>
      <c r="B38" s="215"/>
      <c r="C38" s="216"/>
      <c r="D38" s="218"/>
      <c r="E38" s="219"/>
      <c r="F38" s="357"/>
      <c r="G38" s="426"/>
      <c r="J38" s="426"/>
    </row>
    <row r="39" spans="1:10" s="358" customFormat="1" ht="15" x14ac:dyDescent="0.25">
      <c r="A39" s="261"/>
      <c r="B39" s="261"/>
      <c r="C39" s="359"/>
      <c r="D39" s="261"/>
      <c r="E39" s="261"/>
      <c r="F39" s="357"/>
      <c r="G39" s="426"/>
      <c r="J39" s="426"/>
    </row>
    <row r="40" spans="1:10" s="358" customFormat="1" ht="33" customHeight="1" thickBot="1" x14ac:dyDescent="0.3">
      <c r="A40" s="261"/>
      <c r="B40" s="209">
        <v>9</v>
      </c>
      <c r="C40" s="532" t="s">
        <v>456</v>
      </c>
      <c r="D40" s="533"/>
      <c r="E40" s="210"/>
      <c r="F40" s="357"/>
      <c r="G40" s="426"/>
      <c r="J40" s="426"/>
    </row>
    <row r="41" spans="1:10" s="358" customFormat="1" ht="16.5" thickBot="1" x14ac:dyDescent="0.3">
      <c r="A41" s="261"/>
      <c r="B41" s="211"/>
      <c r="C41" s="7"/>
      <c r="D41" s="201"/>
      <c r="E41" s="212"/>
      <c r="F41" s="357"/>
      <c r="G41" s="426"/>
      <c r="H41" s="428" t="b">
        <f>IF(ISNUMBER(MATCH(C41,List_YesNo,0)),TRUE,FALSE)</f>
        <v>0</v>
      </c>
      <c r="J41" s="426"/>
    </row>
    <row r="42" spans="1:10" s="358" customFormat="1" x14ac:dyDescent="0.25">
      <c r="A42" s="261"/>
      <c r="B42" s="215"/>
      <c r="C42" s="216"/>
      <c r="D42" s="218"/>
      <c r="E42" s="219"/>
      <c r="F42" s="357"/>
      <c r="G42" s="426"/>
      <c r="J42" s="426"/>
    </row>
    <row r="43" spans="1:10" s="358" customFormat="1" ht="15" x14ac:dyDescent="0.25">
      <c r="A43" s="261"/>
      <c r="B43" s="261"/>
      <c r="C43" s="359"/>
      <c r="D43" s="261"/>
      <c r="E43" s="261"/>
      <c r="F43" s="357"/>
      <c r="G43" s="426"/>
      <c r="J43" s="426"/>
    </row>
    <row r="44" spans="1:10" s="358" customFormat="1" ht="50.25" customHeight="1" x14ac:dyDescent="0.25">
      <c r="A44" s="261"/>
      <c r="B44" s="209">
        <v>10</v>
      </c>
      <c r="C44" s="532" t="s">
        <v>457</v>
      </c>
      <c r="D44" s="533"/>
      <c r="E44" s="210"/>
      <c r="F44" s="357"/>
      <c r="G44" s="426"/>
      <c r="J44" s="426"/>
    </row>
    <row r="45" spans="1:10" s="358" customFormat="1" ht="15" x14ac:dyDescent="0.25">
      <c r="A45" s="261"/>
      <c r="B45" s="360"/>
      <c r="C45" s="361"/>
      <c r="D45" s="362"/>
      <c r="E45" s="363"/>
      <c r="F45" s="357"/>
      <c r="G45" s="426"/>
      <c r="J45" s="426"/>
    </row>
    <row r="46" spans="1:10" s="358" customFormat="1" ht="16.5" thickBot="1" x14ac:dyDescent="0.3">
      <c r="A46" s="261"/>
      <c r="B46" s="214" t="s">
        <v>393</v>
      </c>
      <c r="C46" s="534" t="s">
        <v>458</v>
      </c>
      <c r="D46" s="535"/>
      <c r="E46" s="221"/>
      <c r="F46" s="357"/>
      <c r="G46" s="426"/>
      <c r="J46" s="426"/>
    </row>
    <row r="47" spans="1:10" s="358" customFormat="1" ht="16.5" thickBot="1" x14ac:dyDescent="0.3">
      <c r="A47" s="261"/>
      <c r="B47" s="211"/>
      <c r="C47" s="7"/>
      <c r="D47" s="201"/>
      <c r="E47" s="212"/>
      <c r="F47" s="357"/>
      <c r="G47" s="426"/>
      <c r="H47" s="428" t="b">
        <f>IF(ISNUMBER(MATCH(C47,List_YesNo,0)),TRUE,FALSE)</f>
        <v>0</v>
      </c>
      <c r="J47" s="426"/>
    </row>
    <row r="48" spans="1:10" s="358" customFormat="1" x14ac:dyDescent="0.25">
      <c r="A48" s="261"/>
      <c r="B48" s="213"/>
      <c r="C48" s="202"/>
      <c r="D48" s="203"/>
      <c r="E48" s="235"/>
      <c r="F48" s="357"/>
      <c r="G48" s="426"/>
      <c r="J48" s="426"/>
    </row>
    <row r="49" spans="1:10" s="358" customFormat="1" ht="16.5" thickBot="1" x14ac:dyDescent="0.3">
      <c r="A49" s="261"/>
      <c r="B49" s="214" t="s">
        <v>394</v>
      </c>
      <c r="C49" s="536" t="s">
        <v>459</v>
      </c>
      <c r="D49" s="537"/>
      <c r="E49" s="220"/>
      <c r="F49" s="357"/>
      <c r="G49" s="426"/>
      <c r="J49" s="426"/>
    </row>
    <row r="50" spans="1:10" s="358" customFormat="1" ht="16.5" thickBot="1" x14ac:dyDescent="0.3">
      <c r="A50" s="261"/>
      <c r="B50" s="211"/>
      <c r="C50" s="7"/>
      <c r="D50" s="201"/>
      <c r="E50" s="212"/>
      <c r="F50" s="357"/>
      <c r="G50" s="426"/>
      <c r="H50" s="428" t="b">
        <f>IF(ISNUMBER(MATCH(C50,List_YesNo,0)),TRUE,FALSE)</f>
        <v>0</v>
      </c>
      <c r="J50" s="426"/>
    </row>
    <row r="51" spans="1:10" s="358" customFormat="1" x14ac:dyDescent="0.25">
      <c r="A51" s="261"/>
      <c r="B51" s="213"/>
      <c r="C51" s="204"/>
      <c r="D51" s="203"/>
      <c r="E51" s="235"/>
      <c r="F51" s="357"/>
      <c r="G51" s="426"/>
      <c r="J51" s="426"/>
    </row>
    <row r="52" spans="1:10" s="358" customFormat="1" ht="16.5" thickBot="1" x14ac:dyDescent="0.3">
      <c r="A52" s="261"/>
      <c r="B52" s="214" t="s">
        <v>460</v>
      </c>
      <c r="C52" s="536" t="s">
        <v>461</v>
      </c>
      <c r="D52" s="537"/>
      <c r="E52" s="220"/>
      <c r="F52" s="357"/>
      <c r="G52" s="426"/>
      <c r="J52" s="426"/>
    </row>
    <row r="53" spans="1:10" s="358" customFormat="1" ht="16.5" thickBot="1" x14ac:dyDescent="0.3">
      <c r="A53" s="261"/>
      <c r="B53" s="211"/>
      <c r="C53" s="7"/>
      <c r="D53" s="201"/>
      <c r="E53" s="212"/>
      <c r="F53" s="357"/>
      <c r="G53" s="426"/>
      <c r="H53" s="428" t="b">
        <f>IF(ISNUMBER(MATCH(C53,List_YesNo,0)),TRUE,FALSE)</f>
        <v>0</v>
      </c>
      <c r="J53" s="426"/>
    </row>
    <row r="54" spans="1:10" s="358" customFormat="1" x14ac:dyDescent="0.25">
      <c r="A54" s="261"/>
      <c r="B54" s="215"/>
      <c r="C54" s="216"/>
      <c r="D54" s="218"/>
      <c r="E54" s="219"/>
      <c r="F54" s="357"/>
      <c r="G54" s="426"/>
      <c r="J54" s="426"/>
    </row>
    <row r="55" spans="1:10" s="358" customFormat="1" ht="15" x14ac:dyDescent="0.25">
      <c r="A55" s="261"/>
      <c r="B55" s="364"/>
      <c r="C55" s="364"/>
      <c r="D55" s="364"/>
      <c r="E55" s="364"/>
      <c r="F55" s="357"/>
      <c r="G55" s="426"/>
      <c r="J55" s="426"/>
    </row>
    <row r="56" spans="1:10" s="358" customFormat="1" ht="48.75" customHeight="1" thickBot="1" x14ac:dyDescent="0.3">
      <c r="A56" s="261"/>
      <c r="B56" s="209">
        <v>11</v>
      </c>
      <c r="C56" s="532" t="s">
        <v>462</v>
      </c>
      <c r="D56" s="533"/>
      <c r="E56" s="210"/>
      <c r="F56" s="357"/>
      <c r="G56" s="426"/>
      <c r="J56" s="426"/>
    </row>
    <row r="57" spans="1:10" s="358" customFormat="1" ht="16.5" thickBot="1" x14ac:dyDescent="0.3">
      <c r="A57" s="261"/>
      <c r="B57" s="211"/>
      <c r="C57" s="7"/>
      <c r="D57" s="201"/>
      <c r="E57" s="212"/>
      <c r="F57" s="357"/>
      <c r="G57" s="426"/>
      <c r="H57" s="428" t="b">
        <f>IF(ISNUMBER(MATCH(C57,List_YesNo,0)),TRUE,FALSE)</f>
        <v>0</v>
      </c>
      <c r="J57" s="426"/>
    </row>
    <row r="58" spans="1:10" s="358" customFormat="1" x14ac:dyDescent="0.25">
      <c r="A58" s="261"/>
      <c r="B58" s="215"/>
      <c r="C58" s="216"/>
      <c r="D58" s="218"/>
      <c r="E58" s="219"/>
      <c r="F58" s="357"/>
      <c r="G58" s="426"/>
      <c r="J58" s="426"/>
    </row>
    <row r="59" spans="1:10" s="358" customFormat="1" ht="15" x14ac:dyDescent="0.25">
      <c r="A59" s="261"/>
      <c r="B59" s="261"/>
      <c r="C59" s="359"/>
      <c r="D59" s="261"/>
      <c r="E59" s="261"/>
      <c r="F59" s="357"/>
      <c r="G59" s="426"/>
      <c r="J59" s="426"/>
    </row>
    <row r="60" spans="1:10" s="358" customFormat="1" ht="16.5" thickBot="1" x14ac:dyDescent="0.3">
      <c r="A60" s="261"/>
      <c r="B60" s="209">
        <v>12</v>
      </c>
      <c r="C60" s="532" t="s">
        <v>463</v>
      </c>
      <c r="D60" s="533"/>
      <c r="E60" s="210"/>
      <c r="F60" s="357"/>
      <c r="G60" s="426"/>
      <c r="J60" s="426"/>
    </row>
    <row r="61" spans="1:10" s="358" customFormat="1" ht="16.5" thickBot="1" x14ac:dyDescent="0.3">
      <c r="A61" s="261"/>
      <c r="B61" s="211"/>
      <c r="C61" s="7"/>
      <c r="D61" s="201"/>
      <c r="E61" s="212"/>
      <c r="F61" s="357"/>
      <c r="G61" s="426"/>
      <c r="H61" s="428" t="b">
        <f>IF(ISNUMBER(MATCH(C61,List_YesNo,0)),TRUE,FALSE)</f>
        <v>0</v>
      </c>
      <c r="J61" s="426"/>
    </row>
    <row r="62" spans="1:10" s="358" customFormat="1" x14ac:dyDescent="0.25">
      <c r="A62" s="261"/>
      <c r="B62" s="215"/>
      <c r="C62" s="216"/>
      <c r="D62" s="218"/>
      <c r="E62" s="219"/>
      <c r="F62" s="357"/>
      <c r="G62" s="426"/>
      <c r="J62" s="426"/>
    </row>
    <row r="63" spans="1:10" s="358" customFormat="1" ht="15" x14ac:dyDescent="0.25">
      <c r="A63" s="261"/>
      <c r="B63" s="261"/>
      <c r="C63" s="359"/>
      <c r="D63" s="261"/>
      <c r="E63" s="261"/>
      <c r="F63" s="357"/>
      <c r="G63" s="426"/>
      <c r="J63" s="426"/>
    </row>
    <row r="64" spans="1:10" s="358" customFormat="1" ht="16.5" thickBot="1" x14ac:dyDescent="0.3">
      <c r="A64" s="261"/>
      <c r="B64" s="209">
        <v>13</v>
      </c>
      <c r="C64" s="532" t="s">
        <v>464</v>
      </c>
      <c r="D64" s="533"/>
      <c r="E64" s="210"/>
      <c r="F64" s="357"/>
      <c r="G64" s="426"/>
      <c r="J64" s="426"/>
    </row>
    <row r="65" spans="1:10" s="358" customFormat="1" ht="16.5" thickBot="1" x14ac:dyDescent="0.3">
      <c r="A65" s="261"/>
      <c r="B65" s="211"/>
      <c r="C65" s="7"/>
      <c r="D65" s="201"/>
      <c r="E65" s="212"/>
      <c r="F65" s="357"/>
      <c r="G65" s="426"/>
      <c r="H65" s="428" t="b">
        <f>IF(ISNUMBER(MATCH(C65,List_YesNo,0)),TRUE,FALSE)</f>
        <v>0</v>
      </c>
      <c r="J65" s="426"/>
    </row>
    <row r="66" spans="1:10" s="358" customFormat="1" x14ac:dyDescent="0.25">
      <c r="A66" s="261"/>
      <c r="B66" s="215"/>
      <c r="C66" s="216"/>
      <c r="D66" s="218"/>
      <c r="E66" s="219"/>
      <c r="F66" s="357"/>
      <c r="G66" s="426"/>
      <c r="J66" s="426"/>
    </row>
    <row r="67" spans="1:10" s="358" customFormat="1" ht="15" x14ac:dyDescent="0.25">
      <c r="A67" s="261"/>
      <c r="B67" s="261"/>
      <c r="C67" s="359"/>
      <c r="D67" s="261"/>
      <c r="E67" s="261"/>
      <c r="F67" s="357"/>
      <c r="G67" s="426"/>
      <c r="J67" s="426"/>
    </row>
    <row r="68" spans="1:10" s="358" customFormat="1" ht="35.25" customHeight="1" thickBot="1" x14ac:dyDescent="0.3">
      <c r="A68" s="261"/>
      <c r="B68" s="209">
        <v>14</v>
      </c>
      <c r="C68" s="532" t="s">
        <v>465</v>
      </c>
      <c r="D68" s="533"/>
      <c r="E68" s="210"/>
      <c r="F68" s="357"/>
      <c r="G68" s="426"/>
      <c r="J68" s="426"/>
    </row>
    <row r="69" spans="1:10" s="358" customFormat="1" ht="16.5" thickBot="1" x14ac:dyDescent="0.3">
      <c r="A69" s="261"/>
      <c r="B69" s="211"/>
      <c r="C69" s="7"/>
      <c r="D69" s="201"/>
      <c r="E69" s="212"/>
      <c r="F69" s="357"/>
      <c r="G69" s="426"/>
      <c r="H69" s="428" t="b">
        <f>IF(ISNUMBER(MATCH(C69,List_YesNo,0)),TRUE,FALSE)</f>
        <v>0</v>
      </c>
      <c r="J69" s="426"/>
    </row>
    <row r="70" spans="1:10" s="358" customFormat="1" x14ac:dyDescent="0.25">
      <c r="A70" s="261"/>
      <c r="B70" s="215"/>
      <c r="C70" s="216"/>
      <c r="D70" s="218"/>
      <c r="E70" s="219"/>
      <c r="F70" s="357"/>
      <c r="G70" s="426"/>
      <c r="J70" s="426"/>
    </row>
    <row r="71" spans="1:10" s="358" customFormat="1" ht="15" x14ac:dyDescent="0.25">
      <c r="A71" s="261"/>
      <c r="B71" s="364"/>
      <c r="C71" s="364"/>
      <c r="D71" s="364"/>
      <c r="E71" s="364"/>
      <c r="F71" s="357"/>
      <c r="G71" s="426"/>
      <c r="J71" s="426"/>
    </row>
    <row r="72" spans="1:10" s="358" customFormat="1" ht="33.75" customHeight="1" thickBot="1" x14ac:dyDescent="0.3">
      <c r="A72" s="261"/>
      <c r="B72" s="209">
        <v>15</v>
      </c>
      <c r="C72" s="532" t="s">
        <v>466</v>
      </c>
      <c r="D72" s="533"/>
      <c r="E72" s="210"/>
      <c r="F72" s="357"/>
      <c r="G72" s="426"/>
      <c r="J72" s="426"/>
    </row>
    <row r="73" spans="1:10" s="358" customFormat="1" ht="16.5" thickBot="1" x14ac:dyDescent="0.3">
      <c r="A73" s="261"/>
      <c r="B73" s="211"/>
      <c r="C73" s="7"/>
      <c r="D73" s="201"/>
      <c r="E73" s="212"/>
      <c r="F73" s="357"/>
      <c r="G73" s="426"/>
      <c r="H73" s="428" t="b">
        <f>IF(ISNUMBER(MATCH(C73,List_YesNo,0)),TRUE,FALSE)</f>
        <v>0</v>
      </c>
      <c r="J73" s="426"/>
    </row>
    <row r="74" spans="1:10" s="358" customFormat="1" x14ac:dyDescent="0.25">
      <c r="A74" s="261"/>
      <c r="B74" s="215"/>
      <c r="C74" s="216"/>
      <c r="D74" s="218"/>
      <c r="E74" s="219"/>
      <c r="F74" s="357"/>
      <c r="G74" s="426"/>
      <c r="J74" s="426"/>
    </row>
    <row r="75" spans="1:10" s="358" customFormat="1" ht="15" x14ac:dyDescent="0.25">
      <c r="A75" s="261"/>
      <c r="B75" s="261"/>
      <c r="C75" s="359"/>
      <c r="D75" s="261"/>
      <c r="E75" s="261"/>
      <c r="F75" s="357"/>
      <c r="G75" s="426"/>
      <c r="J75" s="426"/>
    </row>
    <row r="76" spans="1:10" s="358" customFormat="1" ht="32.25" customHeight="1" thickBot="1" x14ac:dyDescent="0.3">
      <c r="A76" s="261"/>
      <c r="B76" s="209">
        <v>16</v>
      </c>
      <c r="C76" s="532" t="s">
        <v>467</v>
      </c>
      <c r="D76" s="533"/>
      <c r="E76" s="210"/>
      <c r="F76" s="357"/>
      <c r="G76" s="426"/>
      <c r="J76" s="426"/>
    </row>
    <row r="77" spans="1:10" s="358" customFormat="1" ht="16.5" thickBot="1" x14ac:dyDescent="0.3">
      <c r="A77" s="261"/>
      <c r="B77" s="211"/>
      <c r="C77" s="7"/>
      <c r="D77" s="201"/>
      <c r="E77" s="212"/>
      <c r="F77" s="357"/>
      <c r="G77" s="426"/>
      <c r="H77" s="428" t="b">
        <f>IF(ISNUMBER(MATCH(C77,List_YesNo,0)),TRUE,FALSE)</f>
        <v>0</v>
      </c>
      <c r="J77" s="426"/>
    </row>
    <row r="78" spans="1:10" s="358" customFormat="1" x14ac:dyDescent="0.25">
      <c r="A78" s="261"/>
      <c r="B78" s="215"/>
      <c r="C78" s="216"/>
      <c r="D78" s="218"/>
      <c r="E78" s="219"/>
      <c r="F78" s="357"/>
      <c r="G78" s="426"/>
      <c r="J78" s="426"/>
    </row>
    <row r="79" spans="1:10" s="358" customFormat="1" ht="15" x14ac:dyDescent="0.25">
      <c r="A79" s="261"/>
      <c r="B79" s="261"/>
      <c r="C79" s="359"/>
      <c r="D79" s="261"/>
      <c r="E79" s="261"/>
      <c r="F79" s="357"/>
      <c r="G79" s="426"/>
      <c r="J79" s="426"/>
    </row>
    <row r="80" spans="1:10" s="358" customFormat="1" ht="33.75" customHeight="1" thickBot="1" x14ac:dyDescent="0.3">
      <c r="A80" s="261"/>
      <c r="B80" s="209">
        <v>17</v>
      </c>
      <c r="C80" s="532" t="s">
        <v>468</v>
      </c>
      <c r="D80" s="533"/>
      <c r="E80" s="210"/>
      <c r="F80" s="357"/>
      <c r="G80" s="426"/>
      <c r="J80" s="426"/>
    </row>
    <row r="81" spans="1:10" s="358" customFormat="1" ht="16.5" thickBot="1" x14ac:dyDescent="0.3">
      <c r="A81" s="261"/>
      <c r="B81" s="211"/>
      <c r="C81" s="365"/>
      <c r="D81" s="39" t="s">
        <v>395</v>
      </c>
      <c r="E81" s="212"/>
      <c r="F81" s="357"/>
      <c r="G81" s="426"/>
      <c r="J81" s="426"/>
    </row>
    <row r="82" spans="1:10" s="358" customFormat="1" x14ac:dyDescent="0.25">
      <c r="A82" s="261"/>
      <c r="B82" s="215"/>
      <c r="C82" s="216"/>
      <c r="D82" s="218"/>
      <c r="E82" s="219"/>
      <c r="F82" s="357"/>
      <c r="G82" s="426"/>
      <c r="J82" s="426"/>
    </row>
    <row r="83" spans="1:10" s="358" customFormat="1" ht="15" x14ac:dyDescent="0.25">
      <c r="A83" s="261"/>
      <c r="B83" s="261"/>
      <c r="C83" s="359"/>
      <c r="D83" s="261"/>
      <c r="E83" s="261"/>
      <c r="F83" s="357"/>
      <c r="G83" s="426"/>
      <c r="J83" s="426"/>
    </row>
    <row r="84" spans="1:10" s="358" customFormat="1" ht="34.5" customHeight="1" thickBot="1" x14ac:dyDescent="0.3">
      <c r="A84" s="261"/>
      <c r="B84" s="209">
        <v>18</v>
      </c>
      <c r="C84" s="532" t="s">
        <v>469</v>
      </c>
      <c r="D84" s="533"/>
      <c r="E84" s="210"/>
      <c r="F84" s="357"/>
      <c r="G84" s="426"/>
      <c r="J84" s="426"/>
    </row>
    <row r="85" spans="1:10" s="358" customFormat="1" ht="16.5" thickBot="1" x14ac:dyDescent="0.3">
      <c r="A85" s="261"/>
      <c r="B85" s="211"/>
      <c r="C85" s="365"/>
      <c r="D85" s="39" t="s">
        <v>395</v>
      </c>
      <c r="E85" s="212"/>
      <c r="F85" s="357"/>
      <c r="G85" s="426"/>
      <c r="J85" s="426"/>
    </row>
    <row r="86" spans="1:10" s="358" customFormat="1" x14ac:dyDescent="0.25">
      <c r="A86" s="261"/>
      <c r="B86" s="215"/>
      <c r="C86" s="216"/>
      <c r="D86" s="218"/>
      <c r="E86" s="219"/>
      <c r="F86" s="357"/>
      <c r="G86" s="426"/>
      <c r="J86" s="426"/>
    </row>
    <row r="87" spans="1:10" s="358" customFormat="1" ht="15" x14ac:dyDescent="0.25">
      <c r="A87" s="261"/>
      <c r="B87" s="261"/>
      <c r="C87" s="359"/>
      <c r="D87" s="261"/>
      <c r="E87" s="261"/>
      <c r="F87" s="357"/>
      <c r="G87" s="426"/>
      <c r="J87" s="426"/>
    </row>
    <row r="88" spans="1:10" s="358" customFormat="1" ht="16.5" thickBot="1" x14ac:dyDescent="0.3">
      <c r="A88" s="261"/>
      <c r="B88" s="209">
        <v>19</v>
      </c>
      <c r="C88" s="532" t="s">
        <v>470</v>
      </c>
      <c r="D88" s="533"/>
      <c r="E88" s="210"/>
      <c r="F88" s="357"/>
      <c r="G88" s="426"/>
      <c r="J88" s="426"/>
    </row>
    <row r="89" spans="1:10" s="358" customFormat="1" ht="16.5" thickBot="1" x14ac:dyDescent="0.3">
      <c r="A89" s="261"/>
      <c r="B89" s="211"/>
      <c r="C89" s="365"/>
      <c r="D89" s="39" t="s">
        <v>395</v>
      </c>
      <c r="E89" s="212"/>
      <c r="F89" s="357"/>
      <c r="G89" s="426"/>
      <c r="J89" s="426"/>
    </row>
    <row r="90" spans="1:10" s="358" customFormat="1" x14ac:dyDescent="0.25">
      <c r="A90" s="261"/>
      <c r="B90" s="215"/>
      <c r="C90" s="216"/>
      <c r="D90" s="218"/>
      <c r="E90" s="219"/>
      <c r="F90" s="357"/>
      <c r="G90" s="426"/>
      <c r="J90" s="426"/>
    </row>
    <row r="91" spans="1:10" s="358" customFormat="1" ht="15" x14ac:dyDescent="0.25">
      <c r="A91" s="261"/>
      <c r="B91" s="261"/>
      <c r="C91" s="359"/>
      <c r="D91" s="261"/>
      <c r="E91" s="261"/>
      <c r="F91" s="357"/>
      <c r="G91" s="426"/>
      <c r="J91" s="426"/>
    </row>
    <row r="92" spans="1:10" s="358" customFormat="1" ht="48.75" customHeight="1" thickBot="1" x14ac:dyDescent="0.3">
      <c r="A92" s="261"/>
      <c r="B92" s="209">
        <v>20</v>
      </c>
      <c r="C92" s="532" t="s">
        <v>471</v>
      </c>
      <c r="D92" s="533"/>
      <c r="E92" s="210"/>
      <c r="F92" s="357"/>
      <c r="G92" s="426"/>
      <c r="J92" s="426"/>
    </row>
    <row r="93" spans="1:10" s="358" customFormat="1" ht="16.5" thickBot="1" x14ac:dyDescent="0.3">
      <c r="A93" s="261"/>
      <c r="B93" s="211"/>
      <c r="C93" s="7"/>
      <c r="D93" s="201"/>
      <c r="E93" s="212"/>
      <c r="F93" s="357"/>
      <c r="G93" s="426"/>
      <c r="H93" s="428" t="b">
        <f>IF(ISNUMBER(MATCH(C93,List_YesNo,0)),TRUE,FALSE)</f>
        <v>0</v>
      </c>
      <c r="J93" s="426"/>
    </row>
    <row r="94" spans="1:10" s="358" customFormat="1" x14ac:dyDescent="0.25">
      <c r="A94" s="261"/>
      <c r="B94" s="215"/>
      <c r="C94" s="216"/>
      <c r="D94" s="218"/>
      <c r="E94" s="219"/>
      <c r="F94" s="357"/>
      <c r="G94" s="426"/>
      <c r="J94" s="426"/>
    </row>
    <row r="95" spans="1:10" s="358" customFormat="1" ht="15" x14ac:dyDescent="0.25">
      <c r="A95" s="261"/>
      <c r="B95" s="261"/>
      <c r="C95" s="359"/>
      <c r="D95" s="261"/>
      <c r="E95" s="261"/>
      <c r="F95" s="357"/>
      <c r="G95" s="426"/>
      <c r="J95" s="426"/>
    </row>
    <row r="96" spans="1:10" s="358" customFormat="1" ht="35.25" customHeight="1" thickBot="1" x14ac:dyDescent="0.3">
      <c r="A96" s="261"/>
      <c r="B96" s="209">
        <v>21</v>
      </c>
      <c r="C96" s="532" t="s">
        <v>472</v>
      </c>
      <c r="D96" s="533"/>
      <c r="E96" s="210"/>
      <c r="F96" s="357"/>
      <c r="G96" s="426"/>
      <c r="J96" s="426"/>
    </row>
    <row r="97" spans="1:10" s="358" customFormat="1" ht="16.5" thickBot="1" x14ac:dyDescent="0.3">
      <c r="A97" s="261"/>
      <c r="B97" s="211"/>
      <c r="C97" s="7"/>
      <c r="D97" s="201"/>
      <c r="E97" s="212"/>
      <c r="F97" s="357"/>
      <c r="G97" s="426"/>
      <c r="H97" s="428" t="b">
        <f>IF(ISNUMBER(MATCH(C97,List_YesNo,0)),TRUE,FALSE)</f>
        <v>0</v>
      </c>
      <c r="J97" s="426"/>
    </row>
    <row r="98" spans="1:10" s="358" customFormat="1" x14ac:dyDescent="0.25">
      <c r="A98" s="261"/>
      <c r="B98" s="215"/>
      <c r="C98" s="216"/>
      <c r="D98" s="218"/>
      <c r="E98" s="219"/>
      <c r="F98" s="357"/>
      <c r="G98" s="426"/>
      <c r="J98" s="426"/>
    </row>
    <row r="99" spans="1:10" s="358" customFormat="1" ht="15" x14ac:dyDescent="0.25">
      <c r="A99" s="261"/>
      <c r="B99" s="261"/>
      <c r="C99" s="359"/>
      <c r="D99" s="261"/>
      <c r="E99" s="261"/>
      <c r="F99" s="357"/>
      <c r="G99" s="426"/>
      <c r="J99" s="426"/>
    </row>
    <row r="100" spans="1:10" s="358" customFormat="1" x14ac:dyDescent="0.25">
      <c r="A100" s="261"/>
      <c r="B100" s="209">
        <v>22</v>
      </c>
      <c r="C100" s="532" t="s">
        <v>473</v>
      </c>
      <c r="D100" s="533"/>
      <c r="E100" s="210"/>
      <c r="F100" s="357"/>
      <c r="G100" s="426"/>
      <c r="J100" s="426"/>
    </row>
    <row r="101" spans="1:10" s="358" customFormat="1" ht="15" x14ac:dyDescent="0.25">
      <c r="A101" s="261"/>
      <c r="B101" s="360"/>
      <c r="C101" s="361"/>
      <c r="D101" s="362"/>
      <c r="E101" s="363"/>
      <c r="F101" s="357"/>
      <c r="G101" s="426"/>
      <c r="J101" s="426"/>
    </row>
    <row r="102" spans="1:10" s="358" customFormat="1" ht="32.25" customHeight="1" thickBot="1" x14ac:dyDescent="0.3">
      <c r="A102" s="261"/>
      <c r="B102" s="214" t="s">
        <v>474</v>
      </c>
      <c r="C102" s="534" t="s">
        <v>475</v>
      </c>
      <c r="D102" s="535"/>
      <c r="E102" s="221"/>
      <c r="F102" s="357"/>
      <c r="G102" s="426"/>
      <c r="J102" s="426"/>
    </row>
    <row r="103" spans="1:10" s="358" customFormat="1" ht="16.5" thickBot="1" x14ac:dyDescent="0.3">
      <c r="A103" s="261"/>
      <c r="B103" s="211"/>
      <c r="C103" s="20"/>
      <c r="D103" s="201"/>
      <c r="E103" s="212"/>
      <c r="F103" s="357"/>
      <c r="G103" s="426"/>
      <c r="J103" s="426"/>
    </row>
    <row r="104" spans="1:10" s="358" customFormat="1" x14ac:dyDescent="0.25">
      <c r="A104" s="261"/>
      <c r="B104" s="213"/>
      <c r="C104" s="202"/>
      <c r="D104" s="203"/>
      <c r="E104" s="235"/>
      <c r="F104" s="357"/>
      <c r="G104" s="426"/>
      <c r="J104" s="426"/>
    </row>
    <row r="105" spans="1:10" s="358" customFormat="1" ht="16.5" thickBot="1" x14ac:dyDescent="0.3">
      <c r="A105" s="261"/>
      <c r="B105" s="214" t="s">
        <v>476</v>
      </c>
      <c r="C105" s="536" t="s">
        <v>477</v>
      </c>
      <c r="D105" s="537"/>
      <c r="E105" s="220"/>
      <c r="F105" s="357"/>
      <c r="G105" s="426"/>
      <c r="J105" s="426"/>
    </row>
    <row r="106" spans="1:10" s="358" customFormat="1" ht="16.5" thickBot="1" x14ac:dyDescent="0.3">
      <c r="A106" s="261"/>
      <c r="B106" s="211"/>
      <c r="C106" s="20"/>
      <c r="D106" s="201"/>
      <c r="E106" s="212"/>
      <c r="F106" s="357"/>
      <c r="G106" s="428" t="b">
        <f>IF(C106&gt;C103,FALSE,TRUE)</f>
        <v>1</v>
      </c>
      <c r="J106" s="426"/>
    </row>
    <row r="107" spans="1:10" s="358" customFormat="1" x14ac:dyDescent="0.25">
      <c r="A107" s="261"/>
      <c r="B107" s="213"/>
      <c r="C107" s="204"/>
      <c r="D107" s="203"/>
      <c r="E107" s="235"/>
      <c r="F107" s="357"/>
      <c r="G107" s="426"/>
      <c r="J107" s="426"/>
    </row>
    <row r="108" spans="1:10" s="358" customFormat="1" ht="16.5" thickBot="1" x14ac:dyDescent="0.3">
      <c r="A108" s="261"/>
      <c r="B108" s="214" t="s">
        <v>478</v>
      </c>
      <c r="C108" s="536" t="s">
        <v>479</v>
      </c>
      <c r="D108" s="537"/>
      <c r="E108" s="220"/>
      <c r="F108" s="357"/>
      <c r="G108" s="426"/>
      <c r="J108" s="426"/>
    </row>
    <row r="109" spans="1:10" s="358" customFormat="1" ht="16.5" thickBot="1" x14ac:dyDescent="0.3">
      <c r="A109" s="261"/>
      <c r="B109" s="211"/>
      <c r="C109" s="262"/>
      <c r="D109" s="201"/>
      <c r="E109" s="212"/>
      <c r="F109" s="357"/>
      <c r="G109" s="426"/>
      <c r="J109" s="426"/>
    </row>
    <row r="110" spans="1:10" s="358" customFormat="1" x14ac:dyDescent="0.25">
      <c r="A110" s="261"/>
      <c r="B110" s="215"/>
      <c r="C110" s="216"/>
      <c r="D110" s="218"/>
      <c r="E110" s="219"/>
      <c r="F110" s="357"/>
      <c r="G110" s="426"/>
      <c r="J110" s="426"/>
    </row>
    <row r="111" spans="1:10" s="358" customFormat="1" ht="15" x14ac:dyDescent="0.25">
      <c r="A111" s="261"/>
      <c r="B111" s="261"/>
      <c r="C111" s="359"/>
      <c r="D111" s="261"/>
      <c r="E111" s="261"/>
      <c r="F111" s="357"/>
      <c r="G111" s="426"/>
      <c r="J111" s="426"/>
    </row>
    <row r="112" spans="1:10" s="358" customFormat="1" ht="32.25" customHeight="1" thickBot="1" x14ac:dyDescent="0.3">
      <c r="A112" s="261"/>
      <c r="B112" s="209">
        <v>23</v>
      </c>
      <c r="C112" s="532" t="s">
        <v>480</v>
      </c>
      <c r="D112" s="533"/>
      <c r="E112" s="210"/>
      <c r="F112" s="357"/>
      <c r="G112" s="426"/>
      <c r="J112" s="426"/>
    </row>
    <row r="113" spans="1:10" s="358" customFormat="1" ht="16.5" thickBot="1" x14ac:dyDescent="0.3">
      <c r="A113" s="261"/>
      <c r="B113" s="211"/>
      <c r="C113" s="20"/>
      <c r="D113" s="201"/>
      <c r="E113" s="212"/>
      <c r="F113" s="357"/>
      <c r="G113" s="426"/>
      <c r="J113" s="426"/>
    </row>
    <row r="114" spans="1:10" s="358" customFormat="1" x14ac:dyDescent="0.25">
      <c r="A114" s="261"/>
      <c r="B114" s="215"/>
      <c r="C114" s="216"/>
      <c r="D114" s="218"/>
      <c r="E114" s="219"/>
      <c r="F114" s="357"/>
      <c r="G114" s="426"/>
      <c r="J114" s="426"/>
    </row>
    <row r="115" spans="1:10" s="358" customFormat="1" ht="15" x14ac:dyDescent="0.25">
      <c r="A115" s="261"/>
      <c r="B115" s="261"/>
      <c r="C115" s="359"/>
      <c r="D115" s="261"/>
      <c r="E115" s="261"/>
      <c r="F115" s="357"/>
      <c r="G115" s="426"/>
      <c r="J115" s="426"/>
    </row>
    <row r="116" spans="1:10" s="358" customFormat="1" ht="32.25" customHeight="1" thickBot="1" x14ac:dyDescent="0.3">
      <c r="A116" s="261"/>
      <c r="B116" s="209">
        <v>24</v>
      </c>
      <c r="C116" s="532" t="s">
        <v>481</v>
      </c>
      <c r="D116" s="533"/>
      <c r="E116" s="210"/>
      <c r="F116" s="357"/>
      <c r="G116" s="426"/>
      <c r="J116" s="426"/>
    </row>
    <row r="117" spans="1:10" s="358" customFormat="1" ht="16.5" thickBot="1" x14ac:dyDescent="0.3">
      <c r="A117" s="261"/>
      <c r="B117" s="211"/>
      <c r="C117" s="7"/>
      <c r="D117" s="201"/>
      <c r="E117" s="212"/>
      <c r="F117" s="357"/>
      <c r="G117" s="426"/>
      <c r="H117" s="428" t="b">
        <f>IF(ISNUMBER(MATCH(C117,List_YesNo,0)),TRUE,FALSE)</f>
        <v>0</v>
      </c>
      <c r="J117" s="426"/>
    </row>
    <row r="118" spans="1:10" s="358" customFormat="1" x14ac:dyDescent="0.25">
      <c r="A118" s="261"/>
      <c r="B118" s="215"/>
      <c r="C118" s="216"/>
      <c r="D118" s="218"/>
      <c r="E118" s="219"/>
      <c r="F118" s="357"/>
      <c r="G118" s="426"/>
      <c r="J118" s="426"/>
    </row>
    <row r="119" spans="1:10" s="358" customFormat="1" ht="15" x14ac:dyDescent="0.25">
      <c r="A119" s="261"/>
      <c r="B119" s="261"/>
      <c r="C119" s="359"/>
      <c r="D119" s="261"/>
      <c r="E119" s="261"/>
      <c r="F119" s="357"/>
      <c r="G119" s="426"/>
      <c r="J119" s="426"/>
    </row>
    <row r="120" spans="1:10" s="358" customFormat="1" ht="16.5" thickBot="1" x14ac:dyDescent="0.3">
      <c r="A120" s="261"/>
      <c r="B120" s="209">
        <v>25</v>
      </c>
      <c r="C120" s="532" t="s">
        <v>482</v>
      </c>
      <c r="D120" s="533"/>
      <c r="E120" s="210"/>
      <c r="F120" s="357"/>
      <c r="G120" s="426"/>
      <c r="J120" s="426"/>
    </row>
    <row r="121" spans="1:10" s="358" customFormat="1" ht="16.5" thickBot="1" x14ac:dyDescent="0.3">
      <c r="A121" s="261"/>
      <c r="B121" s="211"/>
      <c r="C121" s="7"/>
      <c r="D121" s="201"/>
      <c r="E121" s="212"/>
      <c r="F121" s="357"/>
      <c r="G121" s="426"/>
      <c r="H121" s="428" t="b">
        <f>IF(ISNUMBER(MATCH(C121,List_YesNo,0)),TRUE,FALSE)</f>
        <v>0</v>
      </c>
      <c r="J121" s="426"/>
    </row>
    <row r="122" spans="1:10" s="358" customFormat="1" x14ac:dyDescent="0.25">
      <c r="A122" s="261"/>
      <c r="B122" s="215"/>
      <c r="C122" s="216"/>
      <c r="D122" s="218"/>
      <c r="E122" s="219"/>
      <c r="F122" s="357"/>
      <c r="G122" s="426"/>
      <c r="J122" s="426"/>
    </row>
    <row r="123" spans="1:10" s="358" customFormat="1" ht="15" x14ac:dyDescent="0.25">
      <c r="A123" s="261"/>
      <c r="B123" s="261"/>
      <c r="C123" s="359"/>
      <c r="D123" s="261"/>
      <c r="E123" s="261"/>
      <c r="F123" s="357"/>
      <c r="G123" s="426"/>
      <c r="J123" s="426"/>
    </row>
    <row r="124" spans="1:10" s="358" customFormat="1" ht="35.25" customHeight="1" thickBot="1" x14ac:dyDescent="0.3">
      <c r="A124" s="261"/>
      <c r="B124" s="209">
        <v>26</v>
      </c>
      <c r="C124" s="532" t="s">
        <v>483</v>
      </c>
      <c r="D124" s="533"/>
      <c r="E124" s="210"/>
      <c r="F124" s="357"/>
      <c r="G124" s="426"/>
      <c r="J124" s="426"/>
    </row>
    <row r="125" spans="1:10" s="358" customFormat="1" ht="16.5" thickBot="1" x14ac:dyDescent="0.3">
      <c r="A125" s="261"/>
      <c r="B125" s="211"/>
      <c r="C125" s="7"/>
      <c r="D125" s="201"/>
      <c r="E125" s="212"/>
      <c r="F125" s="357"/>
      <c r="G125" s="426"/>
      <c r="H125" s="428" t="b">
        <f>IF(ISNUMBER(MATCH(C125,List_YesNo,0)),TRUE,FALSE)</f>
        <v>0</v>
      </c>
      <c r="J125" s="426"/>
    </row>
    <row r="126" spans="1:10" s="358" customFormat="1" x14ac:dyDescent="0.25">
      <c r="A126" s="261"/>
      <c r="B126" s="215"/>
      <c r="C126" s="216"/>
      <c r="D126" s="218"/>
      <c r="E126" s="219"/>
      <c r="F126" s="357"/>
      <c r="G126" s="426"/>
      <c r="J126" s="426"/>
    </row>
    <row r="127" spans="1:10" s="358" customFormat="1" ht="15" x14ac:dyDescent="0.25">
      <c r="A127" s="261"/>
      <c r="B127" s="261"/>
      <c r="C127" s="359"/>
      <c r="D127" s="261"/>
      <c r="E127" s="261"/>
      <c r="F127" s="357"/>
      <c r="G127" s="426"/>
      <c r="J127" s="426"/>
    </row>
    <row r="128" spans="1:10" s="358" customFormat="1" ht="16.5" thickBot="1" x14ac:dyDescent="0.3">
      <c r="A128" s="261"/>
      <c r="B128" s="209">
        <v>27</v>
      </c>
      <c r="C128" s="532" t="s">
        <v>484</v>
      </c>
      <c r="D128" s="533"/>
      <c r="E128" s="210"/>
      <c r="F128" s="357"/>
      <c r="G128" s="426"/>
      <c r="J128" s="426"/>
    </row>
    <row r="129" spans="1:10" s="358" customFormat="1" ht="16.5" thickBot="1" x14ac:dyDescent="0.3">
      <c r="A129" s="261"/>
      <c r="B129" s="211"/>
      <c r="C129" s="7"/>
      <c r="D129" s="201"/>
      <c r="E129" s="212"/>
      <c r="F129" s="357"/>
      <c r="G129" s="426"/>
      <c r="H129" s="428" t="b">
        <f>IF(ISNUMBER(MATCH(C129,List_YesNo,0)),TRUE,FALSE)</f>
        <v>0</v>
      </c>
      <c r="J129" s="426"/>
    </row>
    <row r="130" spans="1:10" s="358" customFormat="1" x14ac:dyDescent="0.25">
      <c r="A130" s="261"/>
      <c r="B130" s="215"/>
      <c r="C130" s="216"/>
      <c r="D130" s="218"/>
      <c r="E130" s="219"/>
      <c r="F130" s="357"/>
      <c r="G130" s="426"/>
      <c r="J130" s="426"/>
    </row>
    <row r="131" spans="1:10" s="358" customFormat="1" ht="15" x14ac:dyDescent="0.25">
      <c r="A131" s="261"/>
      <c r="B131" s="261"/>
      <c r="C131" s="359"/>
      <c r="D131" s="261"/>
      <c r="E131" s="261"/>
      <c r="F131" s="357"/>
      <c r="G131" s="426"/>
      <c r="J131" s="426"/>
    </row>
    <row r="132" spans="1:10" s="358" customFormat="1" x14ac:dyDescent="0.25">
      <c r="A132" s="261"/>
      <c r="B132" s="209">
        <v>28</v>
      </c>
      <c r="C132" s="532" t="s">
        <v>485</v>
      </c>
      <c r="D132" s="533"/>
      <c r="E132" s="210"/>
      <c r="F132" s="357"/>
      <c r="G132" s="426"/>
      <c r="J132" s="426"/>
    </row>
    <row r="133" spans="1:10" s="358" customFormat="1" ht="15" x14ac:dyDescent="0.25">
      <c r="A133" s="261"/>
      <c r="B133" s="360"/>
      <c r="C133" s="361"/>
      <c r="D133" s="362"/>
      <c r="E133" s="363"/>
      <c r="F133" s="357"/>
      <c r="G133" s="426"/>
      <c r="J133" s="426"/>
    </row>
    <row r="134" spans="1:10" s="358" customFormat="1" ht="16.5" thickBot="1" x14ac:dyDescent="0.3">
      <c r="A134" s="261"/>
      <c r="B134" s="214" t="s">
        <v>486</v>
      </c>
      <c r="C134" s="534" t="s">
        <v>487</v>
      </c>
      <c r="D134" s="535"/>
      <c r="E134" s="221"/>
      <c r="F134" s="357"/>
      <c r="G134" s="426"/>
      <c r="J134" s="426"/>
    </row>
    <row r="135" spans="1:10" s="358" customFormat="1" ht="16.5" thickBot="1" x14ac:dyDescent="0.3">
      <c r="A135" s="261"/>
      <c r="B135" s="211"/>
      <c r="C135" s="20"/>
      <c r="D135" s="201"/>
      <c r="E135" s="212"/>
      <c r="F135" s="357"/>
      <c r="G135" s="426"/>
      <c r="J135" s="426"/>
    </row>
    <row r="136" spans="1:10" s="358" customFormat="1" x14ac:dyDescent="0.25">
      <c r="A136" s="261"/>
      <c r="B136" s="213"/>
      <c r="C136" s="202"/>
      <c r="D136" s="203"/>
      <c r="E136" s="235"/>
      <c r="F136" s="357"/>
      <c r="G136" s="426"/>
      <c r="J136" s="426"/>
    </row>
    <row r="137" spans="1:10" s="358" customFormat="1" ht="16.5" thickBot="1" x14ac:dyDescent="0.3">
      <c r="A137" s="261"/>
      <c r="B137" s="214" t="s">
        <v>488</v>
      </c>
      <c r="C137" s="536" t="s">
        <v>459</v>
      </c>
      <c r="D137" s="537"/>
      <c r="E137" s="220"/>
      <c r="F137" s="357"/>
      <c r="G137" s="426"/>
      <c r="J137" s="426"/>
    </row>
    <row r="138" spans="1:10" s="358" customFormat="1" ht="16.5" thickBot="1" x14ac:dyDescent="0.3">
      <c r="A138" s="261"/>
      <c r="B138" s="211"/>
      <c r="C138" s="20"/>
      <c r="D138" s="201"/>
      <c r="E138" s="212"/>
      <c r="F138" s="357"/>
      <c r="G138" s="426"/>
      <c r="J138" s="426"/>
    </row>
    <row r="139" spans="1:10" s="358" customFormat="1" x14ac:dyDescent="0.25">
      <c r="A139" s="261"/>
      <c r="B139" s="213"/>
      <c r="C139" s="204"/>
      <c r="D139" s="203"/>
      <c r="E139" s="235"/>
      <c r="F139" s="357"/>
      <c r="G139" s="426"/>
      <c r="J139" s="426"/>
    </row>
    <row r="140" spans="1:10" s="358" customFormat="1" ht="16.5" thickBot="1" x14ac:dyDescent="0.3">
      <c r="A140" s="261"/>
      <c r="B140" s="214" t="s">
        <v>489</v>
      </c>
      <c r="C140" s="536" t="s">
        <v>461</v>
      </c>
      <c r="D140" s="537"/>
      <c r="E140" s="220"/>
      <c r="F140" s="357"/>
      <c r="G140" s="426"/>
      <c r="J140" s="426"/>
    </row>
    <row r="141" spans="1:10" s="358" customFormat="1" ht="16.5" thickBot="1" x14ac:dyDescent="0.3">
      <c r="A141" s="261"/>
      <c r="B141" s="211"/>
      <c r="C141" s="20"/>
      <c r="D141" s="201"/>
      <c r="E141" s="212"/>
      <c r="F141" s="357"/>
      <c r="G141" s="426"/>
      <c r="J141" s="426"/>
    </row>
    <row r="142" spans="1:10" s="358" customFormat="1" x14ac:dyDescent="0.25">
      <c r="A142" s="261"/>
      <c r="B142" s="215"/>
      <c r="C142" s="216"/>
      <c r="D142" s="218"/>
      <c r="E142" s="219"/>
      <c r="F142" s="357"/>
      <c r="G142" s="426"/>
      <c r="J142" s="426"/>
    </row>
    <row r="143" spans="1:10" s="358" customFormat="1" ht="15" x14ac:dyDescent="0.25">
      <c r="A143" s="261"/>
      <c r="B143" s="261"/>
      <c r="C143" s="359"/>
      <c r="D143" s="261"/>
      <c r="E143" s="261"/>
      <c r="F143" s="357"/>
      <c r="G143" s="426"/>
      <c r="J143" s="426"/>
    </row>
    <row r="144" spans="1:10" s="358" customFormat="1" ht="32.25" customHeight="1" thickBot="1" x14ac:dyDescent="0.3">
      <c r="A144" s="261"/>
      <c r="B144" s="209">
        <v>29</v>
      </c>
      <c r="C144" s="532" t="s">
        <v>490</v>
      </c>
      <c r="D144" s="533"/>
      <c r="E144" s="210"/>
      <c r="F144" s="357"/>
      <c r="G144" s="426"/>
      <c r="J144" s="426"/>
    </row>
    <row r="145" spans="1:10" s="358" customFormat="1" ht="16.5" thickBot="1" x14ac:dyDescent="0.3">
      <c r="A145" s="261"/>
      <c r="B145" s="211"/>
      <c r="C145" s="7"/>
      <c r="D145" s="201"/>
      <c r="E145" s="212"/>
      <c r="F145" s="357"/>
      <c r="G145" s="426"/>
      <c r="H145" s="428" t="b">
        <f>IF(ISNUMBER(MATCH(C145,List_YesNo,0)),TRUE,FALSE)</f>
        <v>0</v>
      </c>
      <c r="J145" s="426"/>
    </row>
    <row r="146" spans="1:10" s="358" customFormat="1" x14ac:dyDescent="0.25">
      <c r="A146" s="261"/>
      <c r="B146" s="215"/>
      <c r="C146" s="216"/>
      <c r="D146" s="218"/>
      <c r="E146" s="219"/>
      <c r="F146" s="357"/>
      <c r="G146" s="426"/>
      <c r="J146" s="426"/>
    </row>
    <row r="147" spans="1:10" s="358" customFormat="1" ht="15" x14ac:dyDescent="0.25">
      <c r="A147" s="261"/>
      <c r="B147" s="261"/>
      <c r="C147" s="359"/>
      <c r="D147" s="261"/>
      <c r="E147" s="261"/>
      <c r="F147" s="357"/>
      <c r="G147" s="426"/>
      <c r="J147" s="426"/>
    </row>
    <row r="148" spans="1:10" s="358" customFormat="1" ht="32.25" customHeight="1" thickBot="1" x14ac:dyDescent="0.3">
      <c r="A148" s="261"/>
      <c r="B148" s="209">
        <v>30</v>
      </c>
      <c r="C148" s="532" t="s">
        <v>491</v>
      </c>
      <c r="D148" s="533"/>
      <c r="E148" s="210"/>
      <c r="F148" s="357"/>
      <c r="G148" s="426"/>
      <c r="J148" s="426"/>
    </row>
    <row r="149" spans="1:10" s="358" customFormat="1" ht="16.5" thickBot="1" x14ac:dyDescent="0.3">
      <c r="A149" s="261"/>
      <c r="B149" s="211"/>
      <c r="C149" s="7"/>
      <c r="D149" s="201"/>
      <c r="E149" s="212"/>
      <c r="F149" s="357"/>
      <c r="G149" s="426"/>
      <c r="H149" s="428" t="b">
        <f>IF(ISNUMBER(MATCH(C149,List_YesNo,0)),TRUE,FALSE)</f>
        <v>0</v>
      </c>
      <c r="J149" s="426"/>
    </row>
    <row r="150" spans="1:10" s="358" customFormat="1" x14ac:dyDescent="0.25">
      <c r="A150" s="261"/>
      <c r="B150" s="215"/>
      <c r="C150" s="216"/>
      <c r="D150" s="218"/>
      <c r="E150" s="219"/>
      <c r="F150" s="357"/>
      <c r="G150" s="426"/>
      <c r="J150" s="426"/>
    </row>
    <row r="151" spans="1:10" s="358" customFormat="1" ht="15" x14ac:dyDescent="0.25">
      <c r="A151" s="261"/>
      <c r="B151" s="261"/>
      <c r="C151" s="359"/>
      <c r="D151" s="261"/>
      <c r="E151" s="261"/>
      <c r="F151" s="357"/>
      <c r="G151" s="426"/>
      <c r="J151" s="426"/>
    </row>
    <row r="152" spans="1:10" s="358" customFormat="1" ht="16.5" thickBot="1" x14ac:dyDescent="0.3">
      <c r="A152" s="261"/>
      <c r="B152" s="209">
        <v>31</v>
      </c>
      <c r="C152" s="532" t="s">
        <v>492</v>
      </c>
      <c r="D152" s="533"/>
      <c r="E152" s="210"/>
      <c r="F152" s="357"/>
      <c r="G152" s="426"/>
      <c r="J152" s="426"/>
    </row>
    <row r="153" spans="1:10" s="358" customFormat="1" ht="16.5" thickBot="1" x14ac:dyDescent="0.3">
      <c r="A153" s="261"/>
      <c r="B153" s="211"/>
      <c r="C153" s="7"/>
      <c r="D153" s="201"/>
      <c r="E153" s="212"/>
      <c r="F153" s="357"/>
      <c r="G153" s="426"/>
      <c r="H153" s="428" t="b">
        <f>IF(ISNUMBER(MATCH(C153,List_YesNo,0)),TRUE,FALSE)</f>
        <v>0</v>
      </c>
      <c r="J153" s="426"/>
    </row>
    <row r="154" spans="1:10" s="358" customFormat="1" x14ac:dyDescent="0.25">
      <c r="A154" s="261"/>
      <c r="B154" s="215"/>
      <c r="C154" s="216"/>
      <c r="D154" s="218"/>
      <c r="E154" s="219"/>
      <c r="F154" s="357"/>
      <c r="G154" s="426"/>
      <c r="J154" s="426"/>
    </row>
    <row r="155" spans="1:10" s="358" customFormat="1" ht="15" x14ac:dyDescent="0.25">
      <c r="A155" s="261"/>
      <c r="B155" s="261"/>
      <c r="C155" s="359"/>
      <c r="D155" s="261"/>
      <c r="E155" s="261"/>
      <c r="F155" s="357"/>
      <c r="G155" s="426"/>
      <c r="J155" s="426"/>
    </row>
    <row r="156" spans="1:10" s="358" customFormat="1" ht="51.75" customHeight="1" thickBot="1" x14ac:dyDescent="0.3">
      <c r="A156" s="261"/>
      <c r="B156" s="209">
        <v>32</v>
      </c>
      <c r="C156" s="532" t="s">
        <v>493</v>
      </c>
      <c r="D156" s="533"/>
      <c r="E156" s="210"/>
      <c r="F156" s="357"/>
      <c r="G156" s="426"/>
      <c r="J156" s="426"/>
    </row>
    <row r="157" spans="1:10" s="358" customFormat="1" ht="16.5" thickBot="1" x14ac:dyDescent="0.3">
      <c r="A157" s="261"/>
      <c r="B157" s="211"/>
      <c r="C157" s="7"/>
      <c r="D157" s="201"/>
      <c r="E157" s="212"/>
      <c r="F157" s="357"/>
      <c r="G157" s="426"/>
      <c r="H157" s="428" t="b">
        <f>IF(ISNUMBER(MATCH(C157,List_YesNo,0)),TRUE,FALSE)</f>
        <v>0</v>
      </c>
      <c r="J157" s="426"/>
    </row>
    <row r="158" spans="1:10" s="358" customFormat="1" x14ac:dyDescent="0.25">
      <c r="A158" s="261"/>
      <c r="B158" s="215"/>
      <c r="C158" s="216"/>
      <c r="D158" s="218"/>
      <c r="E158" s="219"/>
      <c r="F158" s="357"/>
      <c r="G158" s="426"/>
      <c r="J158" s="426"/>
    </row>
    <row r="159" spans="1:10" s="358" customFormat="1" ht="15" x14ac:dyDescent="0.25">
      <c r="A159" s="261"/>
      <c r="B159" s="261"/>
      <c r="C159" s="359"/>
      <c r="D159" s="261"/>
      <c r="E159" s="261"/>
      <c r="F159" s="357"/>
      <c r="G159" s="426"/>
      <c r="J159" s="426"/>
    </row>
    <row r="160" spans="1:10" s="358" customFormat="1" ht="34.5" customHeight="1" x14ac:dyDescent="0.25">
      <c r="A160" s="261"/>
      <c r="B160" s="538" t="s">
        <v>494</v>
      </c>
      <c r="C160" s="538"/>
      <c r="D160" s="538"/>
      <c r="E160" s="538"/>
      <c r="F160" s="357"/>
      <c r="G160" s="426"/>
      <c r="J160" s="426"/>
    </row>
    <row r="161" spans="1:10" s="358" customFormat="1" ht="15" x14ac:dyDescent="0.25">
      <c r="A161" s="261"/>
      <c r="B161" s="261"/>
      <c r="C161" s="359"/>
      <c r="D161" s="261"/>
      <c r="E161" s="261"/>
      <c r="F161" s="357"/>
      <c r="G161" s="426"/>
      <c r="J161" s="426"/>
    </row>
    <row r="162" spans="1:10" s="358" customFormat="1" ht="16.5" thickBot="1" x14ac:dyDescent="0.3">
      <c r="A162" s="261"/>
      <c r="B162" s="209">
        <v>33</v>
      </c>
      <c r="C162" s="532" t="s">
        <v>495</v>
      </c>
      <c r="D162" s="533"/>
      <c r="E162" s="210"/>
      <c r="F162" s="357"/>
      <c r="G162" s="426"/>
      <c r="J162" s="426"/>
    </row>
    <row r="163" spans="1:10" s="358" customFormat="1" ht="16.5" thickBot="1" x14ac:dyDescent="0.3">
      <c r="A163" s="261"/>
      <c r="B163" s="211"/>
      <c r="C163" s="7"/>
      <c r="D163" s="201"/>
      <c r="E163" s="212"/>
      <c r="F163" s="357"/>
      <c r="G163" s="426"/>
      <c r="H163" s="428" t="b">
        <f>IF(ISNUMBER(MATCH(C163,Scale,0)),TRUE,FALSE)</f>
        <v>0</v>
      </c>
      <c r="J163" s="426"/>
    </row>
    <row r="164" spans="1:10" s="358" customFormat="1" x14ac:dyDescent="0.25">
      <c r="A164" s="261"/>
      <c r="B164" s="215"/>
      <c r="C164" s="216"/>
      <c r="D164" s="218"/>
      <c r="E164" s="219"/>
      <c r="F164" s="357"/>
      <c r="G164" s="426"/>
      <c r="J164" s="426"/>
    </row>
    <row r="165" spans="1:10" s="358" customFormat="1" ht="15" x14ac:dyDescent="0.25">
      <c r="A165" s="261"/>
      <c r="B165" s="261"/>
      <c r="C165" s="359"/>
      <c r="D165" s="261"/>
      <c r="E165" s="261"/>
      <c r="F165" s="357"/>
      <c r="G165" s="426"/>
      <c r="J165" s="426"/>
    </row>
    <row r="166" spans="1:10" s="358" customFormat="1" ht="16.5" thickBot="1" x14ac:dyDescent="0.3">
      <c r="A166" s="261"/>
      <c r="B166" s="209">
        <v>34</v>
      </c>
      <c r="C166" s="532" t="s">
        <v>496</v>
      </c>
      <c r="D166" s="533"/>
      <c r="E166" s="210"/>
      <c r="F166" s="357"/>
      <c r="G166" s="426"/>
      <c r="J166" s="426"/>
    </row>
    <row r="167" spans="1:10" s="358" customFormat="1" ht="16.5" thickBot="1" x14ac:dyDescent="0.3">
      <c r="A167" s="261"/>
      <c r="B167" s="211"/>
      <c r="C167" s="7"/>
      <c r="D167" s="201"/>
      <c r="E167" s="212"/>
      <c r="F167" s="357"/>
      <c r="G167" s="426"/>
      <c r="H167" s="428" t="b">
        <f>IF(ISNUMBER(MATCH(C167,Scale,0)),TRUE,FALSE)</f>
        <v>0</v>
      </c>
      <c r="J167" s="426"/>
    </row>
    <row r="168" spans="1:10" s="358" customFormat="1" x14ac:dyDescent="0.25">
      <c r="A168" s="261"/>
      <c r="B168" s="215"/>
      <c r="C168" s="216"/>
      <c r="D168" s="218"/>
      <c r="E168" s="219"/>
      <c r="F168" s="357"/>
      <c r="G168" s="426"/>
      <c r="J168" s="426"/>
    </row>
    <row r="169" spans="1:10" s="358" customFormat="1" ht="15" x14ac:dyDescent="0.25">
      <c r="A169" s="261"/>
      <c r="B169" s="261"/>
      <c r="C169" s="359"/>
      <c r="D169" s="261"/>
      <c r="E169" s="261"/>
      <c r="F169" s="357"/>
      <c r="G169" s="426"/>
      <c r="J169" s="426"/>
    </row>
    <row r="170" spans="1:10" s="358" customFormat="1" ht="35.25" customHeight="1" thickBot="1" x14ac:dyDescent="0.3">
      <c r="A170" s="261"/>
      <c r="B170" s="209">
        <v>35</v>
      </c>
      <c r="C170" s="532" t="s">
        <v>497</v>
      </c>
      <c r="D170" s="533"/>
      <c r="E170" s="210"/>
      <c r="F170" s="357"/>
      <c r="G170" s="426"/>
      <c r="J170" s="426"/>
    </row>
    <row r="171" spans="1:10" s="358" customFormat="1" ht="16.5" thickBot="1" x14ac:dyDescent="0.3">
      <c r="A171" s="261"/>
      <c r="B171" s="211"/>
      <c r="C171" s="7"/>
      <c r="D171" s="201"/>
      <c r="E171" s="212"/>
      <c r="F171" s="357"/>
      <c r="G171" s="426"/>
      <c r="H171" s="428" t="b">
        <f>IF(ISNUMBER(MATCH(C171,Scale,0)),TRUE,FALSE)</f>
        <v>0</v>
      </c>
      <c r="J171" s="426"/>
    </row>
    <row r="172" spans="1:10" s="358" customFormat="1" x14ac:dyDescent="0.25">
      <c r="A172" s="261"/>
      <c r="B172" s="215"/>
      <c r="C172" s="216"/>
      <c r="D172" s="218"/>
      <c r="E172" s="219"/>
      <c r="F172" s="357"/>
      <c r="G172" s="426"/>
      <c r="J172" s="426"/>
    </row>
    <row r="173" spans="1:10" s="358" customFormat="1" ht="15" x14ac:dyDescent="0.25">
      <c r="A173" s="261"/>
      <c r="B173" s="261"/>
      <c r="C173" s="359"/>
      <c r="D173" s="261"/>
      <c r="E173" s="261"/>
      <c r="F173" s="357"/>
      <c r="G173" s="426"/>
      <c r="J173" s="426"/>
    </row>
    <row r="174" spans="1:10" s="358" customFormat="1" ht="35.25" customHeight="1" thickBot="1" x14ac:dyDescent="0.3">
      <c r="A174" s="261"/>
      <c r="B174" s="209">
        <v>36</v>
      </c>
      <c r="C174" s="532" t="s">
        <v>498</v>
      </c>
      <c r="D174" s="533"/>
      <c r="E174" s="210"/>
      <c r="F174" s="357"/>
      <c r="G174" s="426"/>
      <c r="J174" s="426"/>
    </row>
    <row r="175" spans="1:10" s="358" customFormat="1" ht="16.5" thickBot="1" x14ac:dyDescent="0.3">
      <c r="A175" s="261"/>
      <c r="B175" s="211"/>
      <c r="C175" s="7"/>
      <c r="D175" s="201"/>
      <c r="E175" s="212"/>
      <c r="F175" s="357"/>
      <c r="G175" s="426"/>
      <c r="H175" s="428" t="b">
        <f>IF(ISNUMBER(MATCH(C175,Scale,0)),TRUE,FALSE)</f>
        <v>0</v>
      </c>
      <c r="J175" s="426"/>
    </row>
    <row r="176" spans="1:10" s="358" customFormat="1" x14ac:dyDescent="0.25">
      <c r="A176" s="261"/>
      <c r="B176" s="215"/>
      <c r="C176" s="216"/>
      <c r="D176" s="218"/>
      <c r="E176" s="219"/>
      <c r="F176" s="357"/>
      <c r="G176" s="426"/>
      <c r="J176" s="426"/>
    </row>
    <row r="177" spans="1:10" s="358" customFormat="1" ht="15" x14ac:dyDescent="0.25">
      <c r="A177" s="261"/>
      <c r="B177" s="261"/>
      <c r="C177" s="359"/>
      <c r="D177" s="261"/>
      <c r="E177" s="261"/>
      <c r="F177" s="357"/>
      <c r="G177" s="426"/>
      <c r="J177" s="426"/>
    </row>
    <row r="178" spans="1:10" s="358" customFormat="1" ht="35.25" customHeight="1" thickBot="1" x14ac:dyDescent="0.3">
      <c r="A178" s="261"/>
      <c r="B178" s="209">
        <v>37</v>
      </c>
      <c r="C178" s="532" t="s">
        <v>499</v>
      </c>
      <c r="D178" s="533"/>
      <c r="E178" s="210"/>
      <c r="F178" s="357"/>
      <c r="G178" s="426"/>
      <c r="J178" s="426"/>
    </row>
    <row r="179" spans="1:10" s="358" customFormat="1" ht="16.5" thickBot="1" x14ac:dyDescent="0.3">
      <c r="A179" s="261"/>
      <c r="B179" s="211"/>
      <c r="C179" s="7"/>
      <c r="D179" s="201"/>
      <c r="E179" s="212"/>
      <c r="F179" s="357"/>
      <c r="G179" s="426"/>
      <c r="H179" s="428" t="b">
        <f>IF(ISNUMBER(MATCH(C179,Scale,0)),TRUE,FALSE)</f>
        <v>0</v>
      </c>
      <c r="J179" s="426"/>
    </row>
    <row r="180" spans="1:10" s="358" customFormat="1" x14ac:dyDescent="0.25">
      <c r="A180" s="261"/>
      <c r="B180" s="215"/>
      <c r="C180" s="216"/>
      <c r="D180" s="218"/>
      <c r="E180" s="219"/>
      <c r="F180" s="357"/>
      <c r="G180" s="426"/>
      <c r="J180" s="426"/>
    </row>
    <row r="181" spans="1:10" s="358" customFormat="1" ht="15" x14ac:dyDescent="0.25">
      <c r="A181" s="261"/>
      <c r="B181" s="261"/>
      <c r="C181" s="359"/>
      <c r="D181" s="261"/>
      <c r="E181" s="261"/>
      <c r="F181" s="357"/>
      <c r="G181" s="426"/>
      <c r="J181" s="426"/>
    </row>
    <row r="182" spans="1:10" s="358" customFormat="1" ht="35.25" customHeight="1" thickBot="1" x14ac:dyDescent="0.3">
      <c r="A182" s="261"/>
      <c r="B182" s="209">
        <v>38</v>
      </c>
      <c r="C182" s="532" t="s">
        <v>500</v>
      </c>
      <c r="D182" s="533"/>
      <c r="E182" s="210"/>
      <c r="F182" s="357"/>
      <c r="G182" s="426"/>
      <c r="J182" s="426"/>
    </row>
    <row r="183" spans="1:10" s="358" customFormat="1" ht="16.5" thickBot="1" x14ac:dyDescent="0.3">
      <c r="A183" s="261"/>
      <c r="B183" s="211"/>
      <c r="C183" s="7"/>
      <c r="D183" s="201"/>
      <c r="E183" s="212"/>
      <c r="F183" s="357"/>
      <c r="G183" s="426"/>
      <c r="H183" s="428" t="b">
        <f>IF(ISNUMBER(MATCH(C183,Scale,0)),TRUE,FALSE)</f>
        <v>0</v>
      </c>
      <c r="J183" s="426"/>
    </row>
    <row r="184" spans="1:10" s="358" customFormat="1" x14ac:dyDescent="0.25">
      <c r="A184" s="261"/>
      <c r="B184" s="215"/>
      <c r="C184" s="216"/>
      <c r="D184" s="218"/>
      <c r="E184" s="219"/>
      <c r="F184" s="357"/>
      <c r="G184" s="426"/>
      <c r="J184" s="426"/>
    </row>
    <row r="185" spans="1:10" s="358" customFormat="1" ht="15" x14ac:dyDescent="0.25">
      <c r="A185" s="261"/>
      <c r="B185" s="261"/>
      <c r="C185" s="359"/>
      <c r="D185" s="261"/>
      <c r="E185" s="261"/>
      <c r="F185" s="357"/>
      <c r="G185" s="426"/>
      <c r="J185" s="426"/>
    </row>
    <row r="186" spans="1:10" s="358" customFormat="1" ht="35.25" customHeight="1" thickBot="1" x14ac:dyDescent="0.3">
      <c r="A186" s="261"/>
      <c r="B186" s="209">
        <v>39</v>
      </c>
      <c r="C186" s="532" t="s">
        <v>501</v>
      </c>
      <c r="D186" s="533"/>
      <c r="E186" s="210"/>
      <c r="F186" s="357"/>
      <c r="G186" s="426"/>
      <c r="J186" s="426"/>
    </row>
    <row r="187" spans="1:10" s="358" customFormat="1" ht="16.5" thickBot="1" x14ac:dyDescent="0.3">
      <c r="A187" s="261"/>
      <c r="B187" s="211"/>
      <c r="C187" s="7"/>
      <c r="D187" s="201"/>
      <c r="E187" s="212"/>
      <c r="F187" s="357"/>
      <c r="G187" s="426"/>
      <c r="H187" s="428" t="b">
        <f>IF(ISNUMBER(MATCH(C187,Scale,0)),TRUE,FALSE)</f>
        <v>0</v>
      </c>
      <c r="J187" s="426"/>
    </row>
    <row r="188" spans="1:10" s="358" customFormat="1" x14ac:dyDescent="0.25">
      <c r="A188" s="261"/>
      <c r="B188" s="215"/>
      <c r="C188" s="216"/>
      <c r="D188" s="218"/>
      <c r="E188" s="219"/>
      <c r="F188" s="357"/>
      <c r="G188" s="426"/>
      <c r="J188" s="426"/>
    </row>
    <row r="189" spans="1:10" s="358" customFormat="1" ht="15" x14ac:dyDescent="0.25">
      <c r="A189" s="261"/>
      <c r="B189" s="261"/>
      <c r="C189" s="359"/>
      <c r="D189" s="261"/>
      <c r="E189" s="261"/>
      <c r="F189" s="357"/>
      <c r="G189" s="426"/>
      <c r="J189" s="426"/>
    </row>
    <row r="190" spans="1:10" s="358" customFormat="1" ht="35.25" customHeight="1" thickBot="1" x14ac:dyDescent="0.3">
      <c r="A190" s="261"/>
      <c r="B190" s="209">
        <v>40</v>
      </c>
      <c r="C190" s="532" t="s">
        <v>502</v>
      </c>
      <c r="D190" s="533"/>
      <c r="E190" s="210"/>
      <c r="F190" s="357"/>
      <c r="G190" s="426"/>
      <c r="J190" s="426"/>
    </row>
    <row r="191" spans="1:10" s="358" customFormat="1" ht="16.5" thickBot="1" x14ac:dyDescent="0.3">
      <c r="A191" s="261"/>
      <c r="B191" s="211"/>
      <c r="C191" s="7"/>
      <c r="D191" s="201"/>
      <c r="E191" s="212"/>
      <c r="F191" s="357"/>
      <c r="G191" s="426"/>
      <c r="H191" s="428" t="b">
        <f>IF(ISNUMBER(MATCH(C191,Scale,0)),TRUE,FALSE)</f>
        <v>0</v>
      </c>
      <c r="J191" s="426"/>
    </row>
    <row r="192" spans="1:10" s="358" customFormat="1" x14ac:dyDescent="0.25">
      <c r="A192" s="261"/>
      <c r="B192" s="215"/>
      <c r="C192" s="216"/>
      <c r="D192" s="218"/>
      <c r="E192" s="219"/>
      <c r="F192" s="357"/>
      <c r="G192" s="426"/>
      <c r="J192" s="426"/>
    </row>
    <row r="193" spans="1:10" s="358" customFormat="1" ht="15" x14ac:dyDescent="0.25">
      <c r="A193" s="261"/>
      <c r="B193" s="261"/>
      <c r="C193" s="359"/>
      <c r="D193" s="261"/>
      <c r="E193" s="261"/>
      <c r="F193" s="357"/>
      <c r="G193" s="426"/>
      <c r="J193" s="426"/>
    </row>
    <row r="194" spans="1:10" s="358" customFormat="1" ht="16.5" thickBot="1" x14ac:dyDescent="0.3">
      <c r="A194" s="261"/>
      <c r="B194" s="209">
        <v>41</v>
      </c>
      <c r="C194" s="532" t="s">
        <v>503</v>
      </c>
      <c r="D194" s="533"/>
      <c r="E194" s="210"/>
      <c r="F194" s="357"/>
      <c r="G194" s="426"/>
      <c r="J194" s="426"/>
    </row>
    <row r="195" spans="1:10" s="358" customFormat="1" ht="16.5" thickBot="1" x14ac:dyDescent="0.3">
      <c r="A195" s="261"/>
      <c r="B195" s="211"/>
      <c r="C195" s="7"/>
      <c r="D195" s="201"/>
      <c r="E195" s="212"/>
      <c r="F195" s="357"/>
      <c r="G195" s="426"/>
      <c r="H195" s="428" t="b">
        <f>IF(ISNUMBER(MATCH(C195,Scale,0)),TRUE,FALSE)</f>
        <v>0</v>
      </c>
      <c r="J195" s="426"/>
    </row>
    <row r="196" spans="1:10" s="358" customFormat="1" x14ac:dyDescent="0.25">
      <c r="A196" s="261"/>
      <c r="B196" s="215"/>
      <c r="C196" s="216"/>
      <c r="D196" s="218"/>
      <c r="E196" s="219"/>
      <c r="F196" s="357"/>
      <c r="G196" s="426"/>
      <c r="J196" s="426"/>
    </row>
    <row r="197" spans="1:10" s="358" customFormat="1" ht="15" x14ac:dyDescent="0.25">
      <c r="A197" s="261"/>
      <c r="B197" s="261"/>
      <c r="C197" s="359"/>
      <c r="D197" s="261"/>
      <c r="E197" s="261"/>
      <c r="F197" s="357"/>
      <c r="G197" s="426"/>
      <c r="J197" s="426"/>
    </row>
    <row r="198" spans="1:10" s="358" customFormat="1" ht="16.5" thickBot="1" x14ac:dyDescent="0.3">
      <c r="A198" s="261"/>
      <c r="B198" s="209">
        <v>42</v>
      </c>
      <c r="C198" s="532" t="s">
        <v>504</v>
      </c>
      <c r="D198" s="533"/>
      <c r="E198" s="210"/>
      <c r="F198" s="357"/>
      <c r="G198" s="426"/>
      <c r="J198" s="426"/>
    </row>
    <row r="199" spans="1:10" s="358" customFormat="1" ht="16.5" thickBot="1" x14ac:dyDescent="0.3">
      <c r="A199" s="261"/>
      <c r="B199" s="211"/>
      <c r="C199" s="7"/>
      <c r="D199" s="201"/>
      <c r="E199" s="212"/>
      <c r="F199" s="357"/>
      <c r="G199" s="426"/>
      <c r="H199" s="428" t="b">
        <f>IF(ISNUMBER(MATCH(C199,Scale,0)),TRUE,FALSE)</f>
        <v>0</v>
      </c>
      <c r="J199" s="426"/>
    </row>
    <row r="200" spans="1:10" s="358" customFormat="1" x14ac:dyDescent="0.25">
      <c r="A200" s="261"/>
      <c r="B200" s="215"/>
      <c r="C200" s="216"/>
      <c r="D200" s="218"/>
      <c r="E200" s="219"/>
      <c r="F200" s="357"/>
      <c r="G200" s="426"/>
      <c r="J200" s="426"/>
    </row>
    <row r="201" spans="1:10" s="358" customFormat="1" ht="15" x14ac:dyDescent="0.25">
      <c r="A201" s="261"/>
      <c r="B201" s="261"/>
      <c r="C201" s="359"/>
      <c r="D201" s="261"/>
      <c r="E201" s="261"/>
      <c r="F201" s="357"/>
      <c r="G201" s="426"/>
      <c r="J201" s="426"/>
    </row>
    <row r="202" spans="1:10" s="358" customFormat="1" ht="16.5" thickBot="1" x14ac:dyDescent="0.3">
      <c r="A202" s="261"/>
      <c r="B202" s="209">
        <v>43</v>
      </c>
      <c r="C202" s="532" t="s">
        <v>505</v>
      </c>
      <c r="D202" s="533"/>
      <c r="E202" s="210"/>
      <c r="F202" s="357"/>
      <c r="G202" s="426"/>
      <c r="J202" s="426"/>
    </row>
    <row r="203" spans="1:10" s="358" customFormat="1" ht="16.5" thickBot="1" x14ac:dyDescent="0.3">
      <c r="A203" s="261"/>
      <c r="B203" s="211"/>
      <c r="C203" s="7"/>
      <c r="D203" s="201"/>
      <c r="E203" s="212"/>
      <c r="F203" s="357"/>
      <c r="G203" s="426"/>
      <c r="H203" s="428" t="b">
        <f>IF(ISNUMBER(MATCH(C203,Scale,0)),TRUE,FALSE)</f>
        <v>0</v>
      </c>
      <c r="J203" s="426"/>
    </row>
    <row r="204" spans="1:10" s="358" customFormat="1" x14ac:dyDescent="0.25">
      <c r="A204" s="261"/>
      <c r="B204" s="215"/>
      <c r="C204" s="216"/>
      <c r="D204" s="218"/>
      <c r="E204" s="219"/>
      <c r="F204" s="357"/>
      <c r="G204" s="426"/>
      <c r="J204" s="426"/>
    </row>
    <row r="205" spans="1:10" s="358" customFormat="1" ht="15" x14ac:dyDescent="0.25">
      <c r="A205" s="261"/>
      <c r="B205" s="261"/>
      <c r="C205" s="359"/>
      <c r="D205" s="261"/>
      <c r="E205" s="261"/>
      <c r="F205" s="357"/>
      <c r="G205" s="426"/>
      <c r="J205" s="426"/>
    </row>
    <row r="206" spans="1:10" s="358" customFormat="1" ht="16.5" thickBot="1" x14ac:dyDescent="0.3">
      <c r="A206" s="261"/>
      <c r="B206" s="209">
        <v>44</v>
      </c>
      <c r="C206" s="532" t="s">
        <v>506</v>
      </c>
      <c r="D206" s="533"/>
      <c r="E206" s="210"/>
      <c r="F206" s="357"/>
      <c r="G206" s="426"/>
      <c r="J206" s="426"/>
    </row>
    <row r="207" spans="1:10" s="358" customFormat="1" ht="16.5" thickBot="1" x14ac:dyDescent="0.3">
      <c r="A207" s="261"/>
      <c r="B207" s="211"/>
      <c r="C207" s="7"/>
      <c r="D207" s="201"/>
      <c r="E207" s="212"/>
      <c r="F207" s="357"/>
      <c r="G207" s="426"/>
      <c r="H207" s="428" t="b">
        <f>IF(ISNUMBER(MATCH(C207,Scale,0)),TRUE,FALSE)</f>
        <v>0</v>
      </c>
      <c r="J207" s="426"/>
    </row>
    <row r="208" spans="1:10" s="358" customFormat="1" x14ac:dyDescent="0.25">
      <c r="A208" s="261"/>
      <c r="B208" s="215"/>
      <c r="C208" s="216"/>
      <c r="D208" s="218"/>
      <c r="E208" s="219"/>
      <c r="F208" s="357"/>
      <c r="G208" s="426"/>
      <c r="J208" s="426"/>
    </row>
    <row r="209" spans="1:10" s="358" customFormat="1" ht="15" x14ac:dyDescent="0.25">
      <c r="A209" s="261"/>
      <c r="B209" s="261"/>
      <c r="C209" s="359"/>
      <c r="D209" s="261"/>
      <c r="E209" s="261"/>
      <c r="F209" s="357"/>
      <c r="G209" s="426"/>
      <c r="J209" s="426"/>
    </row>
    <row r="210" spans="1:10" s="358" customFormat="1" ht="33.75" customHeight="1" thickBot="1" x14ac:dyDescent="0.3">
      <c r="A210" s="261"/>
      <c r="B210" s="209">
        <v>45</v>
      </c>
      <c r="C210" s="532" t="s">
        <v>507</v>
      </c>
      <c r="D210" s="533"/>
      <c r="E210" s="210"/>
      <c r="F210" s="357"/>
      <c r="G210" s="426"/>
      <c r="J210" s="426"/>
    </row>
    <row r="211" spans="1:10" s="358" customFormat="1" ht="16.5" thickBot="1" x14ac:dyDescent="0.3">
      <c r="A211" s="261"/>
      <c r="B211" s="211"/>
      <c r="C211" s="7"/>
      <c r="D211" s="201"/>
      <c r="E211" s="212"/>
      <c r="F211" s="357"/>
      <c r="G211" s="426"/>
      <c r="H211" s="428" t="b">
        <f>IF(ISNUMBER(MATCH(C211,Scale,0)),TRUE,FALSE)</f>
        <v>0</v>
      </c>
      <c r="J211" s="426"/>
    </row>
    <row r="212" spans="1:10" s="358" customFormat="1" x14ac:dyDescent="0.25">
      <c r="A212" s="261"/>
      <c r="B212" s="215"/>
      <c r="C212" s="216"/>
      <c r="D212" s="218"/>
      <c r="E212" s="219"/>
      <c r="F212" s="357"/>
      <c r="G212" s="426"/>
      <c r="J212" s="426"/>
    </row>
    <row r="213" spans="1:10" s="358" customFormat="1" ht="15" x14ac:dyDescent="0.25">
      <c r="A213" s="261"/>
      <c r="B213" s="261"/>
      <c r="C213" s="359"/>
      <c r="D213" s="261"/>
      <c r="E213" s="261"/>
      <c r="F213" s="357"/>
      <c r="G213" s="426"/>
      <c r="J213" s="426"/>
    </row>
    <row r="214" spans="1:10" s="358" customFormat="1" ht="33.75" customHeight="1" thickBot="1" x14ac:dyDescent="0.3">
      <c r="A214" s="261"/>
      <c r="B214" s="209">
        <v>46</v>
      </c>
      <c r="C214" s="532" t="s">
        <v>508</v>
      </c>
      <c r="D214" s="533"/>
      <c r="E214" s="210"/>
      <c r="F214" s="357"/>
      <c r="G214" s="426"/>
      <c r="J214" s="426"/>
    </row>
    <row r="215" spans="1:10" s="358" customFormat="1" ht="16.5" thickBot="1" x14ac:dyDescent="0.3">
      <c r="A215" s="261"/>
      <c r="B215" s="211"/>
      <c r="C215" s="7"/>
      <c r="D215" s="201"/>
      <c r="E215" s="212"/>
      <c r="F215" s="357"/>
      <c r="G215" s="426"/>
      <c r="H215" s="428" t="b">
        <f>IF(ISNUMBER(MATCH(C215,Scale,0)),TRUE,FALSE)</f>
        <v>0</v>
      </c>
      <c r="J215" s="426"/>
    </row>
    <row r="216" spans="1:10" s="358" customFormat="1" x14ac:dyDescent="0.25">
      <c r="A216" s="261"/>
      <c r="B216" s="215"/>
      <c r="C216" s="216"/>
      <c r="D216" s="218"/>
      <c r="E216" s="219"/>
      <c r="F216" s="357"/>
      <c r="G216" s="426"/>
      <c r="J216" s="426"/>
    </row>
    <row r="217" spans="1:10" s="358" customFormat="1" ht="15" x14ac:dyDescent="0.25">
      <c r="A217" s="261"/>
      <c r="B217" s="261"/>
      <c r="C217" s="261"/>
      <c r="D217" s="261"/>
      <c r="E217" s="261"/>
      <c r="F217" s="357"/>
      <c r="G217" s="426"/>
      <c r="J217" s="426"/>
    </row>
    <row r="218" spans="1:10" s="358" customFormat="1" ht="15" x14ac:dyDescent="0.25">
      <c r="A218" s="261"/>
      <c r="B218" s="261"/>
      <c r="C218" s="261"/>
      <c r="D218" s="261"/>
      <c r="E218" s="261"/>
      <c r="F218" s="357"/>
      <c r="G218" s="426"/>
      <c r="J218" s="426"/>
    </row>
    <row r="219" spans="1:10" x14ac:dyDescent="0.25">
      <c r="A219" s="137"/>
      <c r="B219" s="184"/>
      <c r="C219" s="134" t="s">
        <v>352</v>
      </c>
      <c r="D219" s="137"/>
      <c r="E219" s="129"/>
      <c r="F219" s="138"/>
      <c r="H219" s="358"/>
    </row>
    <row r="220" spans="1:10" x14ac:dyDescent="0.25">
      <c r="A220" s="137"/>
      <c r="B220" s="134"/>
      <c r="C220" s="175" t="b">
        <f>IF(OR(ISBLANK(C9),ISBLANK(C13),ISBLANK(C17),ISBLANK(C21),ISBLANK(C25),ISBLANK(C29),ISBLANK(C33),ISBLANK(C37),ISBLANK(C41),ISBLANK(C47),ISBLANK(C50),ISBLANK(C53),ISBLANK(C57),ISBLANK(C61),ISBLANK(C65),ISBLANK(C69),ISBLANK(C73),ISBLANK(C77),ISBLANK(C81),ISBLANK(C85),ISBLANK(C89),ISBLANK(C93),ISBLANK(C97),ISBLANK(C103),ISBLANK(C106),ISBLANK(C109),ISBLANK(C113),ISBLANK(C117),ISBLANK(C121),ISBLANK(C125),ISBLANK(C129),ISBLANK(C135),ISBLANK(C138),ISBLANK(C141),ISBLANK(C145),ISBLANK(C149),ISBLANK(C153),ISBLANK(C157),ISBLANK(C163),ISBLANK(C167),ISBLANK(C171),ISBLANK(C175),ISBLANK(C179),ISBLANK(C183),ISBLANK(C187),ISBLANK(C191),ISBLANK(C195),ISBLANK(C199),ISBLANK(C203),ISBLANK(C207),ISBLANK(C211),ISBLANK(C215),G6=FALSE,H6=FALSE),FALSE,TRUE)</f>
        <v>0</v>
      </c>
      <c r="D220" s="175"/>
      <c r="E220" s="129"/>
      <c r="F220" s="138"/>
      <c r="H220" s="358"/>
    </row>
    <row r="221" spans="1:10" x14ac:dyDescent="0.25">
      <c r="A221" s="137"/>
      <c r="B221" s="142"/>
      <c r="C221" s="135"/>
      <c r="D221" s="137"/>
      <c r="E221" s="129"/>
      <c r="F221" s="138"/>
      <c r="H221" s="358"/>
    </row>
  </sheetData>
  <sheetProtection algorithmName="SHA-512" hashValue="oZDtkMQSxzoR8ZtmP3xR289gFUf56a6W3bj4Ie++NgXwRqFXYL/9GxLznu+/CP6b0Tce33GKJGvyH+eJh+bIfw==" saltValue="PmOa7S7Xf+62jlQY2h5LHg==" spinCount="100000" sheet="1" objects="1" scenarios="1"/>
  <mergeCells count="57">
    <mergeCell ref="C80:D80"/>
    <mergeCell ref="C84:D84"/>
    <mergeCell ref="C134:D134"/>
    <mergeCell ref="C124:D124"/>
    <mergeCell ref="C178:D178"/>
    <mergeCell ref="C137:D137"/>
    <mergeCell ref="C140:D140"/>
    <mergeCell ref="C144:D144"/>
    <mergeCell ref="C148:D148"/>
    <mergeCell ref="C152:D152"/>
    <mergeCell ref="C156:D156"/>
    <mergeCell ref="B160:E160"/>
    <mergeCell ref="C162:D162"/>
    <mergeCell ref="C32:D32"/>
    <mergeCell ref="C36:D36"/>
    <mergeCell ref="C128:D128"/>
    <mergeCell ref="C132:D132"/>
    <mergeCell ref="C52:D52"/>
    <mergeCell ref="C72:D72"/>
    <mergeCell ref="C76:D76"/>
    <mergeCell ref="C88:D88"/>
    <mergeCell ref="C96:D96"/>
    <mergeCell ref="C100:D100"/>
    <mergeCell ref="C102:D102"/>
    <mergeCell ref="C105:D105"/>
    <mergeCell ref="C108:D108"/>
    <mergeCell ref="C112:D112"/>
    <mergeCell ref="C116:D116"/>
    <mergeCell ref="C120:D120"/>
    <mergeCell ref="B6:E6"/>
    <mergeCell ref="C92:D92"/>
    <mergeCell ref="C8:D8"/>
    <mergeCell ref="C12:D12"/>
    <mergeCell ref="C16:D16"/>
    <mergeCell ref="C20:D20"/>
    <mergeCell ref="C24:D24"/>
    <mergeCell ref="C28:D28"/>
    <mergeCell ref="C40:D40"/>
    <mergeCell ref="C44:D44"/>
    <mergeCell ref="C56:D56"/>
    <mergeCell ref="C60:D60"/>
    <mergeCell ref="C64:D64"/>
    <mergeCell ref="C68:D68"/>
    <mergeCell ref="C46:D46"/>
    <mergeCell ref="C49:D49"/>
    <mergeCell ref="C214:D214"/>
    <mergeCell ref="C194:D194"/>
    <mergeCell ref="C198:D198"/>
    <mergeCell ref="C202:D202"/>
    <mergeCell ref="C166:D166"/>
    <mergeCell ref="C170:D170"/>
    <mergeCell ref="C174:D174"/>
    <mergeCell ref="C206:D206"/>
    <mergeCell ref="C210:D210"/>
    <mergeCell ref="C182:D182"/>
    <mergeCell ref="C186:D186"/>
    <mergeCell ref="C190:D190"/>
  </mergeCells>
  <conditionalFormatting sqref="C220">
    <cfRule type="containsText" dxfId="87" priority="1" operator="containsText" text="FALSE">
      <formula>NOT(ISERROR(SEARCH("FALSE",C220)))</formula>
    </cfRule>
    <cfRule type="containsText" dxfId="86" priority="2" operator="containsText" text="TRUE">
      <formula>NOT(ISERROR(SEARCH("TRUE",C220)))</formula>
    </cfRule>
    <cfRule type="containsText" dxfId="85" priority="3" operator="containsText" text="FALSE">
      <formula>NOT(ISERROR(SEARCH("FALSE",C220)))</formula>
    </cfRule>
  </conditionalFormatting>
  <dataValidations count="5">
    <dataValidation type="list" allowBlank="1" showInputMessage="1" showErrorMessage="1" sqref="C9 C13 C17 C21 C25 C29 C33 C37 C41 C47 C50 C53 C57 C61 C65 C69 C73 C77 C93 C97 C117 C121 C125 C129 C145 C149 C153 C157" xr:uid="{00000000-0002-0000-0D00-000000000000}">
      <formula1>List_YesNo</formula1>
    </dataValidation>
    <dataValidation type="decimal" allowBlank="1" showInputMessage="1" showErrorMessage="1" promptTitle="Input data" prompt="Insert value between 0 and 100" sqref="C81 C85 C89" xr:uid="{00000000-0002-0000-0D00-000001000000}">
      <formula1>0</formula1>
      <formula2>100</formula2>
    </dataValidation>
    <dataValidation type="whole" operator="greaterThanOrEqual" allowBlank="1" showInputMessage="1" showErrorMessage="1" promptTitle="Input data" prompt="Insert a non-negative integer number" sqref="C103 C106 C113 C135 C138 C141" xr:uid="{00000000-0002-0000-0D00-000002000000}">
      <formula1>0</formula1>
    </dataValidation>
    <dataValidation type="whole" operator="greaterThanOrEqual" allowBlank="1" showInputMessage="1" showErrorMessage="1" promptTitle="Input data" prompt="Insert a non-negative integer value" sqref="C109" xr:uid="{00000000-0002-0000-0D00-000003000000}">
      <formula1>0</formula1>
    </dataValidation>
    <dataValidation type="list" allowBlank="1" showInputMessage="1" showErrorMessage="1" sqref="C163 C167 C171 C175 C179 C183 C187 C191 C195 C199 C203 C207 C211 C215" xr:uid="{00000000-0002-0000-0D00-000004000000}">
      <formula1>Scale</formula1>
    </dataValidation>
  </dataValidations>
  <pageMargins left="0.7" right="0.7" top="0.75" bottom="0.75" header="0.3" footer="0.3"/>
  <pageSetup paperSize="9" scale="75" fitToHeight="0" orientation="portrait" horizontalDpi="300" verticalDpi="300" r:id="rId1"/>
  <rowBreaks count="4" manualBreakCount="4">
    <brk id="43" max="5" man="1"/>
    <brk id="91" max="5" man="1"/>
    <brk id="143" max="5" man="1"/>
    <brk id="192" max="5" man="1"/>
  </rowBreaks>
  <colBreaks count="1" manualBreakCount="1">
    <brk id="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F57"/>
  <sheetViews>
    <sheetView zoomScaleNormal="100" zoomScaleSheetLayoutView="100" workbookViewId="0"/>
  </sheetViews>
  <sheetFormatPr defaultRowHeight="15.75" x14ac:dyDescent="0.25"/>
  <cols>
    <col min="1" max="1" width="2.7109375" style="13" customWidth="1"/>
    <col min="2" max="2" width="7" style="13" customWidth="1"/>
    <col min="3" max="3" width="87.7109375" style="13" customWidth="1"/>
    <col min="4" max="4" width="20.7109375" style="13" customWidth="1"/>
    <col min="5" max="5" width="7" style="13" customWidth="1"/>
    <col min="6" max="6" width="2.42578125" style="13" customWidth="1"/>
    <col min="7" max="7" width="9.140625" style="13"/>
    <col min="8" max="8" width="9.140625" style="13" customWidth="1"/>
    <col min="9" max="16384" width="9.140625" style="13"/>
  </cols>
  <sheetData>
    <row r="1" spans="1:6" x14ac:dyDescent="0.25">
      <c r="A1" s="4"/>
      <c r="B1" s="6" t="s">
        <v>617</v>
      </c>
      <c r="C1" s="4"/>
      <c r="D1" s="10"/>
      <c r="E1" s="10"/>
      <c r="F1" s="10"/>
    </row>
    <row r="2" spans="1:6" x14ac:dyDescent="0.25">
      <c r="A2" s="38"/>
      <c r="B2" s="38"/>
      <c r="C2" s="38"/>
      <c r="D2" s="10"/>
      <c r="E2" s="10"/>
      <c r="F2" s="10"/>
    </row>
    <row r="3" spans="1:6" x14ac:dyDescent="0.25">
      <c r="A3" s="38"/>
      <c r="B3" s="53">
        <f>'Section A'!D19</f>
        <v>0</v>
      </c>
      <c r="C3" s="38"/>
      <c r="D3" s="10"/>
      <c r="E3" s="10"/>
      <c r="F3" s="10"/>
    </row>
    <row r="4" spans="1:6" x14ac:dyDescent="0.25">
      <c r="A4" s="10"/>
      <c r="B4" s="8"/>
      <c r="C4" s="6"/>
      <c r="D4" s="6"/>
      <c r="E4" s="10"/>
      <c r="F4" s="10"/>
    </row>
    <row r="5" spans="1:6" x14ac:dyDescent="0.25">
      <c r="A5" s="10"/>
      <c r="B5" s="10"/>
      <c r="C5" s="10"/>
      <c r="D5" s="10"/>
      <c r="E5" s="10"/>
      <c r="F5" s="10"/>
    </row>
    <row r="6" spans="1:6" x14ac:dyDescent="0.25">
      <c r="A6" s="10"/>
      <c r="B6" s="475" t="s">
        <v>800</v>
      </c>
      <c r="C6" s="475"/>
      <c r="D6" s="475"/>
      <c r="E6" s="475"/>
      <c r="F6" s="10"/>
    </row>
    <row r="7" spans="1:6" x14ac:dyDescent="0.25">
      <c r="A7" s="177"/>
      <c r="B7" s="527"/>
      <c r="C7" s="527"/>
      <c r="D7" s="527"/>
      <c r="E7" s="527"/>
      <c r="F7" s="10"/>
    </row>
    <row r="8" spans="1:6" x14ac:dyDescent="0.25">
      <c r="A8" s="177"/>
      <c r="B8" s="527" t="s">
        <v>714</v>
      </c>
      <c r="C8" s="527"/>
      <c r="D8" s="527"/>
      <c r="E8" s="527"/>
      <c r="F8" s="10"/>
    </row>
    <row r="9" spans="1:6" x14ac:dyDescent="0.25">
      <c r="A9" s="177"/>
      <c r="B9" s="527" t="s">
        <v>713</v>
      </c>
      <c r="C9" s="527"/>
      <c r="D9" s="527"/>
      <c r="E9" s="527"/>
      <c r="F9" s="10"/>
    </row>
    <row r="10" spans="1:6" x14ac:dyDescent="0.25">
      <c r="A10" s="177"/>
      <c r="B10" s="542"/>
      <c r="C10" s="542"/>
      <c r="D10" s="542"/>
      <c r="E10" s="542"/>
      <c r="F10" s="10"/>
    </row>
    <row r="11" spans="1:6" x14ac:dyDescent="0.25">
      <c r="A11" s="10"/>
      <c r="B11" s="539">
        <v>1</v>
      </c>
      <c r="C11" s="541" t="s">
        <v>710</v>
      </c>
      <c r="D11" s="185"/>
      <c r="E11" s="152"/>
      <c r="F11" s="10"/>
    </row>
    <row r="12" spans="1:6" ht="16.5" thickBot="1" x14ac:dyDescent="0.3">
      <c r="A12" s="10"/>
      <c r="B12" s="540"/>
      <c r="C12" s="445"/>
      <c r="D12" s="10"/>
      <c r="E12" s="91"/>
      <c r="F12" s="10"/>
    </row>
    <row r="13" spans="1:6" ht="16.5" thickBot="1" x14ac:dyDescent="0.3">
      <c r="A13" s="10"/>
      <c r="B13" s="90"/>
      <c r="C13" s="38" t="s">
        <v>55</v>
      </c>
      <c r="D13" s="262"/>
      <c r="E13" s="366"/>
      <c r="F13" s="10"/>
    </row>
    <row r="14" spans="1:6" ht="16.5" thickBot="1" x14ac:dyDescent="0.3">
      <c r="A14" s="10"/>
      <c r="B14" s="90"/>
      <c r="C14" s="170"/>
      <c r="D14" s="369"/>
      <c r="E14" s="366"/>
      <c r="F14" s="10"/>
    </row>
    <row r="15" spans="1:6" ht="16.5" thickBot="1" x14ac:dyDescent="0.3">
      <c r="A15" s="10"/>
      <c r="B15" s="90"/>
      <c r="C15" s="38" t="s">
        <v>56</v>
      </c>
      <c r="D15" s="262"/>
      <c r="E15" s="366"/>
      <c r="F15" s="10"/>
    </row>
    <row r="16" spans="1:6" ht="16.5" thickBot="1" x14ac:dyDescent="0.3">
      <c r="A16" s="10"/>
      <c r="B16" s="90"/>
      <c r="C16" s="93"/>
      <c r="D16" s="370"/>
      <c r="E16" s="91"/>
      <c r="F16" s="10"/>
    </row>
    <row r="17" spans="1:6" ht="16.5" thickBot="1" x14ac:dyDescent="0.3">
      <c r="A17" s="10"/>
      <c r="B17" s="90"/>
      <c r="C17" s="38" t="s">
        <v>53</v>
      </c>
      <c r="D17" s="371">
        <f>D13-D15</f>
        <v>0</v>
      </c>
      <c r="E17" s="91"/>
      <c r="F17" s="367"/>
    </row>
    <row r="18" spans="1:6" ht="16.5" thickBot="1" x14ac:dyDescent="0.3">
      <c r="A18" s="10"/>
      <c r="B18" s="90"/>
      <c r="C18" s="38" t="s">
        <v>92</v>
      </c>
      <c r="D18" s="262"/>
      <c r="E18" s="91"/>
      <c r="F18" s="367"/>
    </row>
    <row r="19" spans="1:6" ht="48" customHeight="1" thickBot="1" x14ac:dyDescent="0.3">
      <c r="A19" s="10"/>
      <c r="B19" s="90"/>
      <c r="C19" s="172" t="s">
        <v>715</v>
      </c>
      <c r="D19" s="370" t="s">
        <v>93</v>
      </c>
      <c r="E19" s="91"/>
      <c r="F19" s="367"/>
    </row>
    <row r="20" spans="1:6" ht="16.5" thickBot="1" x14ac:dyDescent="0.3">
      <c r="A20" s="10"/>
      <c r="B20" s="90"/>
      <c r="C20" s="38" t="s">
        <v>57</v>
      </c>
      <c r="D20" s="262"/>
      <c r="E20" s="91"/>
      <c r="F20" s="368"/>
    </row>
    <row r="21" spans="1:6" ht="32.25" thickBot="1" x14ac:dyDescent="0.3">
      <c r="A21" s="10"/>
      <c r="B21" s="90"/>
      <c r="C21" s="93" t="s">
        <v>86</v>
      </c>
      <c r="D21" s="370"/>
      <c r="E21" s="91"/>
      <c r="F21" s="10"/>
    </row>
    <row r="22" spans="1:6" ht="16.5" thickBot="1" x14ac:dyDescent="0.3">
      <c r="A22" s="10"/>
      <c r="B22" s="90"/>
      <c r="C22" s="38" t="s">
        <v>59</v>
      </c>
      <c r="D22" s="371">
        <f>D17+D18-D20</f>
        <v>0</v>
      </c>
      <c r="E22" s="91"/>
      <c r="F22" s="10"/>
    </row>
    <row r="23" spans="1:6" ht="16.5" thickBot="1" x14ac:dyDescent="0.3">
      <c r="A23" s="10"/>
      <c r="B23" s="90"/>
      <c r="C23" s="115" t="s">
        <v>58</v>
      </c>
      <c r="D23" s="370"/>
      <c r="E23" s="91"/>
      <c r="F23" s="10"/>
    </row>
    <row r="24" spans="1:6" ht="16.5" thickBot="1" x14ac:dyDescent="0.3">
      <c r="A24" s="10"/>
      <c r="B24" s="90"/>
      <c r="C24" s="38" t="s">
        <v>60</v>
      </c>
      <c r="D24" s="262"/>
      <c r="E24" s="91"/>
      <c r="F24" s="10"/>
    </row>
    <row r="25" spans="1:6" ht="16.5" thickBot="1" x14ac:dyDescent="0.3">
      <c r="A25" s="10"/>
      <c r="B25" s="90"/>
      <c r="C25" s="170" t="s">
        <v>63</v>
      </c>
      <c r="D25" s="370"/>
      <c r="E25" s="91"/>
      <c r="F25" s="10"/>
    </row>
    <row r="26" spans="1:6" ht="16.5" thickBot="1" x14ac:dyDescent="0.3">
      <c r="A26" s="10"/>
      <c r="B26" s="90"/>
      <c r="C26" s="38" t="s">
        <v>61</v>
      </c>
      <c r="D26" s="262"/>
      <c r="E26" s="91"/>
      <c r="F26" s="10"/>
    </row>
    <row r="27" spans="1:6" ht="16.5" thickBot="1" x14ac:dyDescent="0.3">
      <c r="A27" s="10"/>
      <c r="B27" s="90"/>
      <c r="C27" s="170" t="s">
        <v>62</v>
      </c>
      <c r="D27" s="370"/>
      <c r="E27" s="91"/>
      <c r="F27" s="10"/>
    </row>
    <row r="28" spans="1:6" ht="16.5" thickBot="1" x14ac:dyDescent="0.3">
      <c r="A28" s="10"/>
      <c r="B28" s="90"/>
      <c r="C28" s="38" t="s">
        <v>711</v>
      </c>
      <c r="D28" s="262"/>
      <c r="E28" s="91"/>
      <c r="F28" s="10"/>
    </row>
    <row r="29" spans="1:6" s="116" customFormat="1" ht="16.5" thickBot="1" x14ac:dyDescent="0.3">
      <c r="A29" s="115"/>
      <c r="B29" s="374"/>
      <c r="C29" s="172" t="s">
        <v>712</v>
      </c>
      <c r="D29" s="370"/>
      <c r="E29" s="375"/>
      <c r="F29" s="115"/>
    </row>
    <row r="30" spans="1:6" ht="16.5" thickBot="1" x14ac:dyDescent="0.3">
      <c r="A30" s="10"/>
      <c r="B30" s="90"/>
      <c r="C30" s="38" t="s">
        <v>54</v>
      </c>
      <c r="D30" s="371">
        <f>D22+D24-D26-D28</f>
        <v>0</v>
      </c>
      <c r="E30" s="91"/>
      <c r="F30" s="10"/>
    </row>
    <row r="31" spans="1:6" x14ac:dyDescent="0.25">
      <c r="A31" s="10"/>
      <c r="B31" s="153"/>
      <c r="C31" s="69"/>
      <c r="D31" s="69"/>
      <c r="E31" s="151"/>
      <c r="F31" s="10"/>
    </row>
    <row r="32" spans="1:6" x14ac:dyDescent="0.25">
      <c r="A32" s="10"/>
      <c r="B32" s="10"/>
      <c r="C32" s="10"/>
      <c r="D32" s="10"/>
      <c r="E32" s="10"/>
      <c r="F32" s="10"/>
    </row>
    <row r="33" spans="1:6" x14ac:dyDescent="0.25">
      <c r="A33" s="10"/>
      <c r="B33" s="539">
        <v>2</v>
      </c>
      <c r="C33" s="541" t="s">
        <v>709</v>
      </c>
      <c r="D33" s="541"/>
      <c r="E33" s="152"/>
      <c r="F33" s="10"/>
    </row>
    <row r="34" spans="1:6" ht="16.5" thickBot="1" x14ac:dyDescent="0.3">
      <c r="A34" s="10"/>
      <c r="B34" s="540"/>
      <c r="C34" s="445"/>
      <c r="D34" s="445"/>
      <c r="E34" s="91"/>
      <c r="F34" s="10"/>
    </row>
    <row r="35" spans="1:6" ht="16.5" thickBot="1" x14ac:dyDescent="0.3">
      <c r="A35" s="10"/>
      <c r="B35" s="90"/>
      <c r="C35" s="38" t="s">
        <v>67</v>
      </c>
      <c r="D35" s="262"/>
      <c r="E35" s="91"/>
      <c r="F35" s="10"/>
    </row>
    <row r="36" spans="1:6" ht="16.5" thickBot="1" x14ac:dyDescent="0.3">
      <c r="A36" s="10"/>
      <c r="B36" s="90"/>
      <c r="C36" s="38" t="s">
        <v>65</v>
      </c>
      <c r="D36" s="262"/>
      <c r="E36" s="91"/>
      <c r="F36" s="10"/>
    </row>
    <row r="37" spans="1:6" ht="16.5" thickBot="1" x14ac:dyDescent="0.3">
      <c r="A37" s="10"/>
      <c r="B37" s="90"/>
      <c r="C37" s="38"/>
      <c r="D37" s="372"/>
      <c r="E37" s="91"/>
      <c r="F37" s="10"/>
    </row>
    <row r="38" spans="1:6" ht="16.5" thickBot="1" x14ac:dyDescent="0.3">
      <c r="A38" s="10"/>
      <c r="B38" s="90"/>
      <c r="C38" s="38" t="s">
        <v>13</v>
      </c>
      <c r="D38" s="371">
        <f>D35+D36</f>
        <v>0</v>
      </c>
      <c r="E38" s="91"/>
      <c r="F38" s="10"/>
    </row>
    <row r="39" spans="1:6" ht="16.5" thickBot="1" x14ac:dyDescent="0.3">
      <c r="A39" s="10"/>
      <c r="B39" s="90"/>
      <c r="C39" s="10"/>
      <c r="D39" s="373"/>
      <c r="E39" s="91"/>
      <c r="F39" s="10"/>
    </row>
    <row r="40" spans="1:6" ht="16.5" thickBot="1" x14ac:dyDescent="0.3">
      <c r="A40" s="10"/>
      <c r="B40" s="90"/>
      <c r="C40" s="38" t="s">
        <v>68</v>
      </c>
      <c r="D40" s="262"/>
      <c r="E40" s="91"/>
      <c r="F40" s="10"/>
    </row>
    <row r="41" spans="1:6" ht="16.5" thickBot="1" x14ac:dyDescent="0.3">
      <c r="A41" s="10"/>
      <c r="B41" s="90"/>
      <c r="C41" s="38" t="s">
        <v>69</v>
      </c>
      <c r="D41" s="262"/>
      <c r="E41" s="91"/>
      <c r="F41" s="10"/>
    </row>
    <row r="42" spans="1:6" ht="16.5" thickBot="1" x14ac:dyDescent="0.3">
      <c r="A42" s="10"/>
      <c r="B42" s="90"/>
      <c r="C42" s="38" t="s">
        <v>70</v>
      </c>
      <c r="D42" s="371">
        <f>D40+D41</f>
        <v>0</v>
      </c>
      <c r="E42" s="91"/>
      <c r="F42" s="10"/>
    </row>
    <row r="43" spans="1:6" ht="16.5" thickBot="1" x14ac:dyDescent="0.3">
      <c r="A43" s="10"/>
      <c r="B43" s="90"/>
      <c r="C43" s="38"/>
      <c r="D43" s="372"/>
      <c r="E43" s="91"/>
      <c r="F43" s="10"/>
    </row>
    <row r="44" spans="1:6" ht="16.5" thickBot="1" x14ac:dyDescent="0.3">
      <c r="A44" s="10"/>
      <c r="B44" s="90"/>
      <c r="C44" s="177" t="s">
        <v>90</v>
      </c>
      <c r="D44" s="262"/>
      <c r="E44" s="91"/>
      <c r="F44" s="10"/>
    </row>
    <row r="45" spans="1:6" ht="16.5" thickBot="1" x14ac:dyDescent="0.3">
      <c r="A45" s="10"/>
      <c r="B45" s="90"/>
      <c r="C45" s="177" t="s">
        <v>91</v>
      </c>
      <c r="D45" s="262"/>
      <c r="E45" s="91"/>
      <c r="F45" s="10"/>
    </row>
    <row r="46" spans="1:6" ht="16.5" thickBot="1" x14ac:dyDescent="0.3">
      <c r="A46" s="10"/>
      <c r="B46" s="90"/>
      <c r="C46" s="177" t="s">
        <v>354</v>
      </c>
      <c r="D46" s="262"/>
      <c r="E46" s="91"/>
      <c r="F46" s="10"/>
    </row>
    <row r="47" spans="1:6" ht="16.5" thickBot="1" x14ac:dyDescent="0.3">
      <c r="A47" s="10"/>
      <c r="B47" s="90"/>
      <c r="C47" s="177" t="s">
        <v>355</v>
      </c>
      <c r="D47" s="262"/>
      <c r="E47" s="91"/>
      <c r="F47" s="10"/>
    </row>
    <row r="48" spans="1:6" ht="32.25" thickBot="1" x14ac:dyDescent="0.3">
      <c r="A48" s="10"/>
      <c r="B48" s="90"/>
      <c r="C48" s="170" t="s">
        <v>716</v>
      </c>
      <c r="D48" s="369"/>
      <c r="E48" s="91"/>
      <c r="F48" s="10"/>
    </row>
    <row r="49" spans="1:6" ht="16.5" thickBot="1" x14ac:dyDescent="0.3">
      <c r="A49" s="10"/>
      <c r="B49" s="90"/>
      <c r="C49" s="38" t="s">
        <v>66</v>
      </c>
      <c r="D49" s="371">
        <f>D45+D46+D47+D44</f>
        <v>0</v>
      </c>
      <c r="E49" s="91"/>
      <c r="F49" s="10"/>
    </row>
    <row r="50" spans="1:6" ht="16.5" thickBot="1" x14ac:dyDescent="0.3">
      <c r="A50" s="10"/>
      <c r="B50" s="90"/>
      <c r="C50" s="10"/>
      <c r="D50" s="373"/>
      <c r="E50" s="91"/>
      <c r="F50" s="10"/>
    </row>
    <row r="51" spans="1:6" ht="16.5" thickBot="1" x14ac:dyDescent="0.3">
      <c r="A51" s="10"/>
      <c r="B51" s="90"/>
      <c r="C51" s="38" t="s">
        <v>71</v>
      </c>
      <c r="D51" s="371">
        <f>D42+D49</f>
        <v>0</v>
      </c>
      <c r="E51" s="91"/>
      <c r="F51" s="10"/>
    </row>
    <row r="52" spans="1:6" x14ac:dyDescent="0.25">
      <c r="A52" s="10"/>
      <c r="B52" s="153"/>
      <c r="C52" s="69"/>
      <c r="D52" s="69"/>
      <c r="E52" s="151"/>
      <c r="F52" s="10"/>
    </row>
    <row r="53" spans="1:6" x14ac:dyDescent="0.25">
      <c r="A53" s="10"/>
      <c r="B53" s="10"/>
      <c r="C53" s="10"/>
      <c r="D53" s="10"/>
      <c r="E53" s="10"/>
      <c r="F53" s="10"/>
    </row>
    <row r="54" spans="1:6" x14ac:dyDescent="0.25">
      <c r="A54" s="10"/>
      <c r="B54" s="10"/>
      <c r="C54" s="10"/>
      <c r="D54" s="10"/>
      <c r="E54" s="10"/>
      <c r="F54" s="10"/>
    </row>
    <row r="55" spans="1:6" x14ac:dyDescent="0.25">
      <c r="A55" s="10"/>
      <c r="B55" s="38"/>
      <c r="C55" s="175" t="s">
        <v>352</v>
      </c>
      <c r="D55" s="38"/>
      <c r="E55" s="10"/>
      <c r="F55" s="10"/>
    </row>
    <row r="56" spans="1:6" x14ac:dyDescent="0.25">
      <c r="A56" s="10"/>
      <c r="B56" s="175"/>
      <c r="C56" s="175" t="b">
        <f>IF(OR(ISBLANK(D13),ISBLANK(D15),ISBLANK(D18),ISBLANK(D20),ISBLANK(D24),ISBLANK(D26),ISBLANK(D28),ISBLANK(D35),ISBLANK(D36),ISBLANK(D40),ISBLANK(D41),ISBLANK(D44),ISBLANK(D45),ISBLANK(D46),ISBLANK(D47)),FALSE,TRUE)</f>
        <v>0</v>
      </c>
      <c r="D56" s="175"/>
      <c r="E56" s="10"/>
      <c r="F56" s="10"/>
    </row>
    <row r="57" spans="1:6" x14ac:dyDescent="0.25">
      <c r="A57" s="10"/>
      <c r="B57" s="14"/>
      <c r="C57" s="50"/>
      <c r="D57" s="50"/>
      <c r="E57" s="10"/>
      <c r="F57" s="10"/>
    </row>
  </sheetData>
  <sheetProtection algorithmName="SHA-512" hashValue="ItHI6gJdxyCDvlRLzCdm0NhaKlMDPRV5S7tiYs1WHsKQ0Bsmv3E9FFeCH1mFNLgWdpKGhtLgcit/7u8Vi9r/ig==" saltValue="7dXVgQ1YUMxl7KSYFqpodg==" spinCount="100000" sheet="1" objects="1" scenarios="1"/>
  <mergeCells count="9">
    <mergeCell ref="B6:E6"/>
    <mergeCell ref="B11:B12"/>
    <mergeCell ref="C11:C12"/>
    <mergeCell ref="B8:E8"/>
    <mergeCell ref="B33:B34"/>
    <mergeCell ref="C33:D34"/>
    <mergeCell ref="B10:E10"/>
    <mergeCell ref="B7:E7"/>
    <mergeCell ref="B9:E9"/>
  </mergeCells>
  <conditionalFormatting sqref="C56">
    <cfRule type="containsText" dxfId="84" priority="1" operator="containsText" text="TRUE">
      <formula>NOT(ISERROR(SEARCH("TRUE",C56)))</formula>
    </cfRule>
    <cfRule type="containsText" dxfId="83" priority="2" operator="containsText" text="FALSE">
      <formula>NOT(ISERROR(SEARCH("FALSE",C56)))</formula>
    </cfRule>
  </conditionalFormatting>
  <dataValidations xWindow="660" yWindow="638" count="4">
    <dataValidation type="whole" operator="greaterThanOrEqual" allowBlank="1" showInputMessage="1" showErrorMessage="1" promptTitle="Input data" prompt="Insert non-negative integer value" sqref="D15 D20 D24 D26" xr:uid="{00000000-0002-0000-0500-000000000000}">
      <formula1>0</formula1>
    </dataValidation>
    <dataValidation allowBlank="1" showInputMessage="1" showErrorMessage="1" promptTitle="Input data" prompt="Insert an integer value" sqref="D46:D47 D28" xr:uid="{00000000-0002-0000-0500-000002000000}"/>
    <dataValidation type="whole" operator="greaterThanOrEqual" allowBlank="1" showInputMessage="1" showErrorMessage="1" promptTitle="Input data" prompt="Insert a non-negative integer value" sqref="D35:D36 D40:D41 D44:D45" xr:uid="{00000000-0002-0000-0500-000005000000}">
      <formula1>0</formula1>
    </dataValidation>
    <dataValidation type="whole" allowBlank="1" showInputMessage="1" showErrorMessage="1" promptTitle="Input data" prompt="Insert an integer value" sqref="D13 D18" xr:uid="{9E73C326-0FE7-40D2-8E12-4F9B1E544680}">
      <formula1>-9.99999999999999E+39</formula1>
      <formula2>9.99999999999999E+39</formula2>
    </dataValidation>
  </dataValidations>
  <pageMargins left="0.7" right="0.7" top="0.75" bottom="0.75" header="0.3" footer="0.3"/>
  <pageSetup paperSize="9" scale="68" fitToHeight="0" orientation="portrait" cellComments="asDisplayed" r:id="rId1"/>
  <rowBreaks count="1" manualBreakCount="1">
    <brk id="32" max="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436CC-0129-4831-B844-B2637AA7E298}">
  <sheetPr>
    <pageSetUpPr fitToPage="1"/>
  </sheetPr>
  <dimension ref="A1:P90"/>
  <sheetViews>
    <sheetView zoomScaleNormal="100" zoomScaleSheetLayoutView="100" workbookViewId="0"/>
  </sheetViews>
  <sheetFormatPr defaultRowHeight="15" x14ac:dyDescent="0.25"/>
  <cols>
    <col min="1" max="1" width="2.7109375" style="285" customWidth="1"/>
    <col min="2" max="2" width="7.7109375" style="285" customWidth="1"/>
    <col min="3" max="3" width="31.5703125" style="285" customWidth="1"/>
    <col min="4" max="9" width="29" style="285" customWidth="1"/>
    <col min="10" max="10" width="9.7109375" style="285" customWidth="1"/>
    <col min="11" max="11" width="9.140625" style="285"/>
    <col min="12" max="12" width="10.42578125" style="285" bestFit="1" customWidth="1"/>
    <col min="13" max="14" width="10.7109375" style="285" bestFit="1" customWidth="1"/>
    <col min="15" max="15" width="11" style="285" bestFit="1" customWidth="1"/>
    <col min="16" max="16" width="11.140625" style="285" bestFit="1" customWidth="1"/>
    <col min="17" max="16384" width="9.140625" style="285"/>
  </cols>
  <sheetData>
    <row r="1" spans="1:16" s="281" customFormat="1" ht="15.75" customHeight="1" x14ac:dyDescent="0.25">
      <c r="A1" s="4"/>
      <c r="B1" s="6" t="s">
        <v>617</v>
      </c>
      <c r="C1" s="4"/>
      <c r="D1" s="15"/>
      <c r="E1" s="10"/>
      <c r="F1" s="66"/>
      <c r="G1" s="66"/>
      <c r="H1" s="274"/>
      <c r="I1" s="274"/>
      <c r="J1" s="274"/>
      <c r="L1" s="285"/>
      <c r="M1" s="285"/>
      <c r="N1" s="285"/>
      <c r="O1" s="285"/>
      <c r="P1" s="285"/>
    </row>
    <row r="2" spans="1:16" s="281" customFormat="1" ht="15.75" customHeight="1" x14ac:dyDescent="0.25">
      <c r="A2" s="10"/>
      <c r="B2" s="8"/>
      <c r="C2" s="6"/>
      <c r="D2" s="6"/>
      <c r="E2" s="10"/>
      <c r="F2" s="66"/>
      <c r="G2" s="66"/>
      <c r="H2" s="274"/>
      <c r="I2" s="274"/>
      <c r="J2" s="274"/>
      <c r="L2" s="285"/>
      <c r="M2" s="285"/>
      <c r="N2" s="285"/>
      <c r="O2" s="285"/>
      <c r="P2" s="285"/>
    </row>
    <row r="3" spans="1:16" s="281" customFormat="1" ht="15.75" customHeight="1" x14ac:dyDescent="0.25">
      <c r="A3" s="10"/>
      <c r="B3" s="53">
        <f>'Section A'!D19</f>
        <v>0</v>
      </c>
      <c r="C3" s="6"/>
      <c r="D3" s="6"/>
      <c r="E3" s="10"/>
      <c r="F3" s="66"/>
      <c r="G3" s="66"/>
      <c r="H3" s="274"/>
      <c r="I3" s="274"/>
      <c r="J3" s="274"/>
      <c r="L3" s="285"/>
      <c r="M3" s="285"/>
      <c r="N3" s="285"/>
      <c r="O3" s="285"/>
      <c r="P3" s="285"/>
    </row>
    <row r="4" spans="1:16" s="281" customFormat="1" ht="15.75" customHeight="1" x14ac:dyDescent="0.25">
      <c r="A4" s="10"/>
      <c r="B4" s="8"/>
      <c r="C4" s="6"/>
      <c r="D4" s="6"/>
      <c r="E4" s="10"/>
      <c r="F4" s="66"/>
      <c r="G4" s="66"/>
      <c r="H4" s="274"/>
      <c r="I4" s="274"/>
      <c r="J4" s="274"/>
      <c r="L4" s="285"/>
      <c r="M4" s="285"/>
      <c r="N4" s="285"/>
      <c r="O4" s="285"/>
      <c r="P4" s="285"/>
    </row>
    <row r="5" spans="1:16" s="281" customFormat="1" ht="15.75" customHeight="1" x14ac:dyDescent="0.25">
      <c r="A5" s="10"/>
      <c r="B5" s="10"/>
      <c r="C5" s="15"/>
      <c r="D5" s="15"/>
      <c r="E5" s="10"/>
      <c r="F5" s="66"/>
      <c r="G5" s="66"/>
      <c r="H5" s="274"/>
      <c r="I5" s="274"/>
      <c r="J5" s="274"/>
      <c r="L5" s="285"/>
      <c r="M5" s="285"/>
      <c r="N5" s="285"/>
      <c r="O5" s="285"/>
      <c r="P5" s="285"/>
    </row>
    <row r="6" spans="1:16" s="281" customFormat="1" ht="15.75" x14ac:dyDescent="0.25">
      <c r="A6" s="10"/>
      <c r="B6" s="435" t="s">
        <v>801</v>
      </c>
      <c r="C6" s="435"/>
      <c r="D6" s="435"/>
      <c r="E6" s="435"/>
      <c r="F6" s="435"/>
      <c r="G6" s="435"/>
      <c r="H6" s="435"/>
      <c r="I6" s="435"/>
      <c r="J6" s="435"/>
      <c r="L6" s="285"/>
      <c r="M6" s="285"/>
      <c r="N6" s="285"/>
      <c r="O6" s="285"/>
      <c r="P6" s="285"/>
    </row>
    <row r="7" spans="1:16" s="281" customFormat="1" ht="15.75" x14ac:dyDescent="0.25">
      <c r="A7" s="50"/>
      <c r="B7" s="267"/>
      <c r="C7" s="267"/>
      <c r="D7" s="267"/>
      <c r="E7" s="267"/>
      <c r="F7" s="267"/>
      <c r="G7" s="267"/>
      <c r="H7" s="274"/>
      <c r="I7" s="274"/>
      <c r="J7" s="274"/>
      <c r="L7" s="285"/>
      <c r="M7" s="285"/>
      <c r="N7" s="285"/>
      <c r="O7" s="285"/>
      <c r="P7" s="285"/>
    </row>
    <row r="8" spans="1:16" s="281" customFormat="1" x14ac:dyDescent="0.25">
      <c r="A8" s="274"/>
      <c r="B8" s="274"/>
      <c r="C8" s="274"/>
      <c r="D8" s="274"/>
      <c r="E8" s="274"/>
      <c r="F8" s="274"/>
      <c r="G8" s="274"/>
      <c r="H8" s="274"/>
      <c r="I8" s="274"/>
      <c r="J8" s="274"/>
      <c r="L8" s="285"/>
      <c r="M8" s="285"/>
      <c r="N8" s="285"/>
      <c r="O8" s="285"/>
      <c r="P8" s="285"/>
    </row>
    <row r="9" spans="1:16" s="281" customFormat="1" ht="15.75" x14ac:dyDescent="0.25">
      <c r="A9" s="265"/>
      <c r="B9" s="266" t="s">
        <v>383</v>
      </c>
      <c r="C9" s="553" t="s">
        <v>603</v>
      </c>
      <c r="D9" s="553"/>
      <c r="E9" s="553"/>
      <c r="F9" s="553"/>
      <c r="G9" s="553"/>
      <c r="H9" s="553"/>
      <c r="I9" s="553"/>
      <c r="J9" s="553"/>
      <c r="L9" s="285"/>
      <c r="M9" s="285"/>
      <c r="N9" s="285"/>
      <c r="O9" s="285"/>
      <c r="P9" s="285"/>
    </row>
    <row r="10" spans="1:16" s="281" customFormat="1" ht="15.75" x14ac:dyDescent="0.25">
      <c r="A10" s="134"/>
      <c r="B10" s="268"/>
      <c r="C10" s="553" t="s">
        <v>604</v>
      </c>
      <c r="D10" s="553"/>
      <c r="E10" s="553"/>
      <c r="F10" s="553"/>
      <c r="G10" s="553"/>
      <c r="H10" s="553"/>
      <c r="I10" s="553"/>
      <c r="J10" s="553"/>
      <c r="L10" s="285"/>
      <c r="M10" s="285"/>
      <c r="N10" s="285"/>
      <c r="O10" s="285"/>
      <c r="P10" s="285"/>
    </row>
    <row r="11" spans="1:16" s="281" customFormat="1" ht="15.75" x14ac:dyDescent="0.25">
      <c r="A11" s="134"/>
      <c r="B11" s="134"/>
      <c r="C11" s="554" t="s">
        <v>532</v>
      </c>
      <c r="D11" s="554"/>
      <c r="E11" s="554"/>
      <c r="F11" s="554"/>
      <c r="G11" s="554"/>
      <c r="H11" s="554"/>
      <c r="I11" s="554"/>
      <c r="J11" s="554"/>
      <c r="L11" s="285"/>
      <c r="M11" s="285"/>
      <c r="N11" s="285"/>
      <c r="O11" s="285"/>
      <c r="P11" s="285"/>
    </row>
    <row r="12" spans="1:16" s="281" customFormat="1" x14ac:dyDescent="0.25">
      <c r="A12" s="264"/>
      <c r="B12" s="264"/>
      <c r="C12" s="264"/>
      <c r="D12" s="264"/>
      <c r="E12" s="264"/>
      <c r="F12" s="264"/>
      <c r="G12" s="264"/>
      <c r="H12" s="264"/>
      <c r="I12" s="264"/>
      <c r="J12" s="264"/>
      <c r="L12" s="285"/>
      <c r="M12" s="285"/>
      <c r="N12" s="285"/>
      <c r="O12" s="285"/>
      <c r="P12" s="285"/>
    </row>
    <row r="13" spans="1:16" s="281" customFormat="1" ht="15" customHeight="1" x14ac:dyDescent="0.25">
      <c r="A13" s="264"/>
      <c r="B13" s="264"/>
      <c r="C13" s="543" t="s">
        <v>791</v>
      </c>
      <c r="D13" s="543"/>
      <c r="E13" s="543"/>
      <c r="F13" s="543"/>
      <c r="G13" s="543"/>
      <c r="H13" s="543"/>
      <c r="I13" s="543"/>
      <c r="J13" s="543"/>
      <c r="L13" s="285"/>
      <c r="M13" s="285"/>
      <c r="N13" s="285"/>
      <c r="O13" s="285"/>
      <c r="P13" s="285"/>
    </row>
    <row r="14" spans="1:16" s="281" customFormat="1" x14ac:dyDescent="0.25">
      <c r="A14" s="264"/>
      <c r="B14" s="264"/>
      <c r="C14" s="264"/>
      <c r="D14" s="264"/>
      <c r="E14" s="264"/>
      <c r="F14" s="264"/>
      <c r="G14" s="264"/>
      <c r="H14" s="264"/>
      <c r="I14" s="264"/>
      <c r="J14" s="264"/>
      <c r="L14" s="285"/>
      <c r="M14" s="285"/>
      <c r="N14" s="285"/>
      <c r="O14" s="285"/>
      <c r="P14" s="285"/>
    </row>
    <row r="15" spans="1:16" s="281" customFormat="1" ht="21" customHeight="1" x14ac:dyDescent="0.25">
      <c r="A15" s="264"/>
      <c r="B15" s="555" t="s">
        <v>598</v>
      </c>
      <c r="C15" s="275" t="s">
        <v>533</v>
      </c>
      <c r="D15" s="544" t="s">
        <v>589</v>
      </c>
      <c r="E15" s="547" t="s">
        <v>787</v>
      </c>
      <c r="F15" s="547" t="s">
        <v>788</v>
      </c>
      <c r="G15" s="547" t="s">
        <v>789</v>
      </c>
      <c r="H15" s="547" t="s">
        <v>590</v>
      </c>
      <c r="I15" s="547" t="s">
        <v>591</v>
      </c>
      <c r="J15" s="264"/>
      <c r="L15" s="286" t="s">
        <v>396</v>
      </c>
      <c r="M15" s="286" t="s">
        <v>600</v>
      </c>
      <c r="N15" s="286" t="s">
        <v>600</v>
      </c>
      <c r="O15" s="286" t="s">
        <v>601</v>
      </c>
      <c r="P15" s="286" t="s">
        <v>602</v>
      </c>
    </row>
    <row r="16" spans="1:16" s="281" customFormat="1" ht="21" customHeight="1" x14ac:dyDescent="0.25">
      <c r="A16" s="264"/>
      <c r="B16" s="556"/>
      <c r="C16" s="276" t="s">
        <v>534</v>
      </c>
      <c r="D16" s="545"/>
      <c r="E16" s="548"/>
      <c r="F16" s="548"/>
      <c r="G16" s="548"/>
      <c r="H16" s="548"/>
      <c r="I16" s="548"/>
      <c r="J16" s="264"/>
      <c r="L16" s="287" t="b">
        <f>IF(ISNA(MATCH(FALSE,L18:L37,0)),TRUE,FALSE)</f>
        <v>1</v>
      </c>
      <c r="M16" s="287" t="b">
        <f>IF(ISNA(MATCH(FALSE,M18:M37,0)),TRUE,FALSE)</f>
        <v>1</v>
      </c>
      <c r="N16" s="287" t="b">
        <f>IF(ISNA(MATCH(FALSE,N18:N37,0)),TRUE,FALSE)</f>
        <v>1</v>
      </c>
      <c r="O16" s="287" t="b">
        <f>IF(ISNA(MATCH(FALSE,O18:O37,0)),TRUE,FALSE)</f>
        <v>1</v>
      </c>
      <c r="P16" s="287" t="b">
        <f>IF(SUM(P18:P37)&gt;0,FALSE,TRUE)</f>
        <v>1</v>
      </c>
    </row>
    <row r="17" spans="1:16" s="281" customFormat="1" ht="21" customHeight="1" x14ac:dyDescent="0.25">
      <c r="A17" s="264"/>
      <c r="B17" s="557"/>
      <c r="C17" s="277" t="s">
        <v>535</v>
      </c>
      <c r="D17" s="546"/>
      <c r="E17" s="549"/>
      <c r="F17" s="549"/>
      <c r="G17" s="549"/>
      <c r="H17" s="549"/>
      <c r="I17" s="549"/>
      <c r="J17" s="264"/>
      <c r="L17" s="285"/>
      <c r="M17" s="285"/>
      <c r="N17" s="285"/>
      <c r="O17" s="285"/>
      <c r="P17" s="285"/>
    </row>
    <row r="18" spans="1:16" s="281" customFormat="1" ht="15.75" x14ac:dyDescent="0.25">
      <c r="A18" s="264"/>
      <c r="B18" s="271">
        <v>1</v>
      </c>
      <c r="C18" s="278"/>
      <c r="D18" s="269"/>
      <c r="E18" s="269"/>
      <c r="F18" s="270"/>
      <c r="G18" s="270"/>
      <c r="H18" s="270"/>
      <c r="I18" s="270"/>
      <c r="J18" s="264"/>
      <c r="L18" s="288" t="b">
        <f>E18&lt;=D18</f>
        <v>1</v>
      </c>
      <c r="M18" s="288" t="b">
        <f>IF(AND(C18&lt;&gt;"",OR(D18="",E18="",F18="",G18="",H18="",I18="")),FALSE,TRUE)</f>
        <v>1</v>
      </c>
      <c r="N18" s="288" t="b">
        <f>IF(AND(C18="",OR(D18&lt;&gt;"",E18&lt;&gt;"",F18&lt;&gt;"",G18&lt;&gt;"",H18&lt;&gt;"",I18&lt;&gt;"")),FALSE,TRUE)</f>
        <v>1</v>
      </c>
      <c r="O18" s="288" t="b">
        <f>IF(C18="",TRUE,(IF(ISNUMBER(MATCH(C18,Regime,0)),TRUE,FALSE)))</f>
        <v>1</v>
      </c>
      <c r="P18" s="288">
        <f>IF(C18="",0,IF(COUNTIF(C18:$C$37,C18)&gt;1,1,0))</f>
        <v>0</v>
      </c>
    </row>
    <row r="19" spans="1:16" s="281" customFormat="1" ht="15.75" x14ac:dyDescent="0.25">
      <c r="A19" s="264"/>
      <c r="B19" s="271">
        <v>2</v>
      </c>
      <c r="C19" s="278"/>
      <c r="D19" s="269"/>
      <c r="E19" s="269"/>
      <c r="F19" s="270"/>
      <c r="G19" s="270"/>
      <c r="H19" s="270"/>
      <c r="I19" s="270"/>
      <c r="J19" s="264"/>
      <c r="L19" s="288" t="b">
        <f t="shared" ref="L19:L37" si="0">E19&lt;=D19</f>
        <v>1</v>
      </c>
      <c r="M19" s="288" t="b">
        <f t="shared" ref="M19:M36" si="1">IF(AND(C19&lt;&gt;"",OR(D19="",E19="",F19="",G19="",H19="",I19="")),FALSE,TRUE)</f>
        <v>1</v>
      </c>
      <c r="N19" s="288" t="b">
        <f t="shared" ref="N19:N37" si="2">IF(AND(C19="",OR(D19&lt;&gt;"",E19&lt;&gt;"",F19&lt;&gt;"",G19&lt;&gt;"",H19&lt;&gt;"",I19&lt;&gt;"")),FALSE,TRUE)</f>
        <v>1</v>
      </c>
      <c r="O19" s="288" t="b">
        <f t="shared" ref="O19:O37" si="3">IF(C19="",TRUE,(IF(ISNUMBER(MATCH(C19,Regime,0)),TRUE,FALSE)))</f>
        <v>1</v>
      </c>
      <c r="P19" s="288">
        <f>IF(C19="",0,IF(COUNTIF(C19:$C$37,C19)&gt;1,1,0))</f>
        <v>0</v>
      </c>
    </row>
    <row r="20" spans="1:16" s="281" customFormat="1" ht="15.75" x14ac:dyDescent="0.25">
      <c r="A20" s="264"/>
      <c r="B20" s="271">
        <v>3</v>
      </c>
      <c r="C20" s="278"/>
      <c r="D20" s="269"/>
      <c r="E20" s="269"/>
      <c r="F20" s="270"/>
      <c r="G20" s="270"/>
      <c r="H20" s="270"/>
      <c r="I20" s="270"/>
      <c r="J20" s="264"/>
      <c r="L20" s="288" t="b">
        <f t="shared" si="0"/>
        <v>1</v>
      </c>
      <c r="M20" s="288" t="b">
        <f t="shared" si="1"/>
        <v>1</v>
      </c>
      <c r="N20" s="288" t="b">
        <f t="shared" si="2"/>
        <v>1</v>
      </c>
      <c r="O20" s="288" t="b">
        <f t="shared" si="3"/>
        <v>1</v>
      </c>
      <c r="P20" s="288">
        <f>IF(C20="",0,IF(COUNTIF(C20:$C$37,C20)&gt;1,1,0))</f>
        <v>0</v>
      </c>
    </row>
    <row r="21" spans="1:16" s="281" customFormat="1" ht="15.75" x14ac:dyDescent="0.25">
      <c r="A21" s="264"/>
      <c r="B21" s="271">
        <v>4</v>
      </c>
      <c r="C21" s="278"/>
      <c r="D21" s="269"/>
      <c r="E21" s="269"/>
      <c r="F21" s="270"/>
      <c r="G21" s="270"/>
      <c r="H21" s="270"/>
      <c r="I21" s="270"/>
      <c r="J21" s="264"/>
      <c r="L21" s="288" t="b">
        <f t="shared" si="0"/>
        <v>1</v>
      </c>
      <c r="M21" s="288" t="b">
        <f t="shared" si="1"/>
        <v>1</v>
      </c>
      <c r="N21" s="288" t="b">
        <f t="shared" si="2"/>
        <v>1</v>
      </c>
      <c r="O21" s="288" t="b">
        <f t="shared" si="3"/>
        <v>1</v>
      </c>
      <c r="P21" s="288">
        <f>IF(C21="",0,IF(COUNTIF(C21:$C$37,C21)&gt;1,1,0))</f>
        <v>0</v>
      </c>
    </row>
    <row r="22" spans="1:16" s="281" customFormat="1" ht="15.75" x14ac:dyDescent="0.25">
      <c r="A22" s="264"/>
      <c r="B22" s="271">
        <v>5</v>
      </c>
      <c r="C22" s="278"/>
      <c r="D22" s="269"/>
      <c r="E22" s="269"/>
      <c r="F22" s="270"/>
      <c r="G22" s="270"/>
      <c r="H22" s="270"/>
      <c r="I22" s="270"/>
      <c r="J22" s="264"/>
      <c r="L22" s="288" t="b">
        <f t="shared" si="0"/>
        <v>1</v>
      </c>
      <c r="M22" s="288" t="b">
        <f t="shared" si="1"/>
        <v>1</v>
      </c>
      <c r="N22" s="288" t="b">
        <f t="shared" si="2"/>
        <v>1</v>
      </c>
      <c r="O22" s="288" t="b">
        <f t="shared" si="3"/>
        <v>1</v>
      </c>
      <c r="P22" s="288">
        <f>IF(C22="",0,IF(COUNTIF(C22:$C$37,C22)&gt;1,1,0))</f>
        <v>0</v>
      </c>
    </row>
    <row r="23" spans="1:16" s="281" customFormat="1" ht="15.75" x14ac:dyDescent="0.25">
      <c r="A23" s="264"/>
      <c r="B23" s="271">
        <v>6</v>
      </c>
      <c r="C23" s="278"/>
      <c r="D23" s="269"/>
      <c r="E23" s="269"/>
      <c r="F23" s="270"/>
      <c r="G23" s="270"/>
      <c r="H23" s="270"/>
      <c r="I23" s="270"/>
      <c r="J23" s="264"/>
      <c r="L23" s="288" t="b">
        <f t="shared" si="0"/>
        <v>1</v>
      </c>
      <c r="M23" s="288" t="b">
        <f t="shared" si="1"/>
        <v>1</v>
      </c>
      <c r="N23" s="288" t="b">
        <f t="shared" si="2"/>
        <v>1</v>
      </c>
      <c r="O23" s="288" t="b">
        <f t="shared" si="3"/>
        <v>1</v>
      </c>
      <c r="P23" s="288">
        <f>IF(C23="",0,IF(COUNTIF(C23:$C$37,C23)&gt;1,1,0))</f>
        <v>0</v>
      </c>
    </row>
    <row r="24" spans="1:16" s="281" customFormat="1" ht="15.75" x14ac:dyDescent="0.25">
      <c r="A24" s="264"/>
      <c r="B24" s="271">
        <v>7</v>
      </c>
      <c r="C24" s="278"/>
      <c r="D24" s="269"/>
      <c r="E24" s="269"/>
      <c r="F24" s="270"/>
      <c r="G24" s="270"/>
      <c r="H24" s="270"/>
      <c r="I24" s="270"/>
      <c r="J24" s="264"/>
      <c r="L24" s="288" t="b">
        <f t="shared" si="0"/>
        <v>1</v>
      </c>
      <c r="M24" s="288" t="b">
        <f t="shared" si="1"/>
        <v>1</v>
      </c>
      <c r="N24" s="288" t="b">
        <f t="shared" si="2"/>
        <v>1</v>
      </c>
      <c r="O24" s="288" t="b">
        <f t="shared" si="3"/>
        <v>1</v>
      </c>
      <c r="P24" s="288">
        <f>IF(C24="",0,IF(COUNTIF(C24:$C$37,C24)&gt;1,1,0))</f>
        <v>0</v>
      </c>
    </row>
    <row r="25" spans="1:16" s="281" customFormat="1" ht="15.75" x14ac:dyDescent="0.25">
      <c r="A25" s="264"/>
      <c r="B25" s="271">
        <v>8</v>
      </c>
      <c r="C25" s="278"/>
      <c r="D25" s="269"/>
      <c r="E25" s="269"/>
      <c r="F25" s="270"/>
      <c r="G25" s="270"/>
      <c r="H25" s="270"/>
      <c r="I25" s="270"/>
      <c r="J25" s="264"/>
      <c r="L25" s="288" t="b">
        <f t="shared" si="0"/>
        <v>1</v>
      </c>
      <c r="M25" s="288" t="b">
        <f t="shared" si="1"/>
        <v>1</v>
      </c>
      <c r="N25" s="288" t="b">
        <f t="shared" si="2"/>
        <v>1</v>
      </c>
      <c r="O25" s="288" t="b">
        <f t="shared" si="3"/>
        <v>1</v>
      </c>
      <c r="P25" s="288">
        <f>IF(C25="",0,IF(COUNTIF(C25:$C$37,C25)&gt;1,1,0))</f>
        <v>0</v>
      </c>
    </row>
    <row r="26" spans="1:16" s="281" customFormat="1" ht="15.75" x14ac:dyDescent="0.25">
      <c r="A26" s="264"/>
      <c r="B26" s="271">
        <v>9</v>
      </c>
      <c r="C26" s="278"/>
      <c r="D26" s="269"/>
      <c r="E26" s="269"/>
      <c r="F26" s="270"/>
      <c r="G26" s="270"/>
      <c r="H26" s="270"/>
      <c r="I26" s="270"/>
      <c r="J26" s="264"/>
      <c r="L26" s="288" t="b">
        <f t="shared" si="0"/>
        <v>1</v>
      </c>
      <c r="M26" s="288" t="b">
        <f t="shared" si="1"/>
        <v>1</v>
      </c>
      <c r="N26" s="288" t="b">
        <f t="shared" si="2"/>
        <v>1</v>
      </c>
      <c r="O26" s="288" t="b">
        <f t="shared" si="3"/>
        <v>1</v>
      </c>
      <c r="P26" s="288">
        <f>IF(C26="",0,IF(COUNTIF(C26:$C$37,C26)&gt;1,1,0))</f>
        <v>0</v>
      </c>
    </row>
    <row r="27" spans="1:16" s="281" customFormat="1" ht="15.75" x14ac:dyDescent="0.25">
      <c r="A27" s="264"/>
      <c r="B27" s="271">
        <v>10</v>
      </c>
      <c r="C27" s="278"/>
      <c r="D27" s="269"/>
      <c r="E27" s="269"/>
      <c r="F27" s="270"/>
      <c r="G27" s="270"/>
      <c r="H27" s="270"/>
      <c r="I27" s="270"/>
      <c r="J27" s="264"/>
      <c r="L27" s="288" t="b">
        <f t="shared" si="0"/>
        <v>1</v>
      </c>
      <c r="M27" s="288" t="b">
        <f t="shared" si="1"/>
        <v>1</v>
      </c>
      <c r="N27" s="288" t="b">
        <f t="shared" si="2"/>
        <v>1</v>
      </c>
      <c r="O27" s="288" t="b">
        <f t="shared" si="3"/>
        <v>1</v>
      </c>
      <c r="P27" s="288">
        <f>IF(C27="",0,IF(COUNTIF(C27:$C$37,C27)&gt;1,1,0))</f>
        <v>0</v>
      </c>
    </row>
    <row r="28" spans="1:16" s="281" customFormat="1" ht="15.75" x14ac:dyDescent="0.25">
      <c r="A28" s="264"/>
      <c r="B28" s="271">
        <v>11</v>
      </c>
      <c r="C28" s="278"/>
      <c r="D28" s="269"/>
      <c r="E28" s="269"/>
      <c r="F28" s="270"/>
      <c r="G28" s="270"/>
      <c r="H28" s="270"/>
      <c r="I28" s="270"/>
      <c r="J28" s="264"/>
      <c r="L28" s="288" t="b">
        <f t="shared" si="0"/>
        <v>1</v>
      </c>
      <c r="M28" s="288" t="b">
        <f t="shared" si="1"/>
        <v>1</v>
      </c>
      <c r="N28" s="288" t="b">
        <f t="shared" si="2"/>
        <v>1</v>
      </c>
      <c r="O28" s="288" t="b">
        <f t="shared" si="3"/>
        <v>1</v>
      </c>
      <c r="P28" s="288">
        <f>IF(C28="",0,IF(COUNTIF(C28:$C$37,C28)&gt;1,1,0))</f>
        <v>0</v>
      </c>
    </row>
    <row r="29" spans="1:16" s="281" customFormat="1" ht="15.75" x14ac:dyDescent="0.25">
      <c r="A29" s="264"/>
      <c r="B29" s="271">
        <v>12</v>
      </c>
      <c r="C29" s="278"/>
      <c r="D29" s="269"/>
      <c r="E29" s="269"/>
      <c r="F29" s="270"/>
      <c r="G29" s="270"/>
      <c r="H29" s="270"/>
      <c r="I29" s="270"/>
      <c r="J29" s="264"/>
      <c r="L29" s="288" t="b">
        <f t="shared" si="0"/>
        <v>1</v>
      </c>
      <c r="M29" s="288" t="b">
        <f t="shared" si="1"/>
        <v>1</v>
      </c>
      <c r="N29" s="288" t="b">
        <f t="shared" si="2"/>
        <v>1</v>
      </c>
      <c r="O29" s="288" t="b">
        <f t="shared" si="3"/>
        <v>1</v>
      </c>
      <c r="P29" s="288">
        <f>IF(C29="",0,IF(COUNTIF(C29:$C$37,C29)&gt;1,1,0))</f>
        <v>0</v>
      </c>
    </row>
    <row r="30" spans="1:16" s="281" customFormat="1" ht="15.75" x14ac:dyDescent="0.25">
      <c r="A30" s="264"/>
      <c r="B30" s="271">
        <v>13</v>
      </c>
      <c r="C30" s="278"/>
      <c r="D30" s="269"/>
      <c r="E30" s="269"/>
      <c r="F30" s="270"/>
      <c r="G30" s="270"/>
      <c r="H30" s="270"/>
      <c r="I30" s="270"/>
      <c r="J30" s="264"/>
      <c r="L30" s="288" t="b">
        <f t="shared" si="0"/>
        <v>1</v>
      </c>
      <c r="M30" s="288" t="b">
        <f t="shared" si="1"/>
        <v>1</v>
      </c>
      <c r="N30" s="288" t="b">
        <f t="shared" si="2"/>
        <v>1</v>
      </c>
      <c r="O30" s="288" t="b">
        <f t="shared" si="3"/>
        <v>1</v>
      </c>
      <c r="P30" s="288">
        <f>IF(C30="",0,IF(COUNTIF(C30:$C$37,C30)&gt;1,1,0))</f>
        <v>0</v>
      </c>
    </row>
    <row r="31" spans="1:16" s="281" customFormat="1" ht="15.75" x14ac:dyDescent="0.25">
      <c r="A31" s="264"/>
      <c r="B31" s="271">
        <v>14</v>
      </c>
      <c r="C31" s="278"/>
      <c r="D31" s="269"/>
      <c r="E31" s="269"/>
      <c r="F31" s="270"/>
      <c r="G31" s="270"/>
      <c r="H31" s="270"/>
      <c r="I31" s="270"/>
      <c r="J31" s="264"/>
      <c r="L31" s="288" t="b">
        <f t="shared" si="0"/>
        <v>1</v>
      </c>
      <c r="M31" s="288" t="b">
        <f t="shared" si="1"/>
        <v>1</v>
      </c>
      <c r="N31" s="288" t="b">
        <f t="shared" si="2"/>
        <v>1</v>
      </c>
      <c r="O31" s="288" t="b">
        <f t="shared" si="3"/>
        <v>1</v>
      </c>
      <c r="P31" s="288">
        <f>IF(C31="",0,IF(COUNTIF(C31:$C$37,C31)&gt;1,1,0))</f>
        <v>0</v>
      </c>
    </row>
    <row r="32" spans="1:16" s="281" customFormat="1" ht="15.75" x14ac:dyDescent="0.25">
      <c r="A32" s="264"/>
      <c r="B32" s="271">
        <v>15</v>
      </c>
      <c r="C32" s="278"/>
      <c r="D32" s="269"/>
      <c r="E32" s="269"/>
      <c r="F32" s="270"/>
      <c r="G32" s="270"/>
      <c r="H32" s="270"/>
      <c r="I32" s="270"/>
      <c r="J32" s="264"/>
      <c r="L32" s="288" t="b">
        <f t="shared" si="0"/>
        <v>1</v>
      </c>
      <c r="M32" s="288" t="b">
        <f t="shared" si="1"/>
        <v>1</v>
      </c>
      <c r="N32" s="288" t="b">
        <f t="shared" si="2"/>
        <v>1</v>
      </c>
      <c r="O32" s="288" t="b">
        <f t="shared" si="3"/>
        <v>1</v>
      </c>
      <c r="P32" s="288">
        <f>IF(C32="",0,IF(COUNTIF(C32:$C$37,C32)&gt;1,1,0))</f>
        <v>0</v>
      </c>
    </row>
    <row r="33" spans="1:16" s="281" customFormat="1" ht="15.75" x14ac:dyDescent="0.25">
      <c r="A33" s="264"/>
      <c r="B33" s="271">
        <v>16</v>
      </c>
      <c r="C33" s="278"/>
      <c r="D33" s="269"/>
      <c r="E33" s="269"/>
      <c r="F33" s="270"/>
      <c r="G33" s="270"/>
      <c r="H33" s="270"/>
      <c r="I33" s="270"/>
      <c r="J33" s="264"/>
      <c r="L33" s="288" t="b">
        <f t="shared" si="0"/>
        <v>1</v>
      </c>
      <c r="M33" s="288" t="b">
        <f t="shared" si="1"/>
        <v>1</v>
      </c>
      <c r="N33" s="288" t="b">
        <f t="shared" si="2"/>
        <v>1</v>
      </c>
      <c r="O33" s="288" t="b">
        <f t="shared" si="3"/>
        <v>1</v>
      </c>
      <c r="P33" s="288">
        <f>IF(C33="",0,IF(COUNTIF(C33:$C$37,C33)&gt;1,1,0))</f>
        <v>0</v>
      </c>
    </row>
    <row r="34" spans="1:16" s="281" customFormat="1" ht="15.75" x14ac:dyDescent="0.25">
      <c r="A34" s="264"/>
      <c r="B34" s="271">
        <v>17</v>
      </c>
      <c r="C34" s="278"/>
      <c r="D34" s="269"/>
      <c r="E34" s="269"/>
      <c r="F34" s="270"/>
      <c r="G34" s="270"/>
      <c r="H34" s="270"/>
      <c r="I34" s="270"/>
      <c r="J34" s="264"/>
      <c r="L34" s="288" t="b">
        <f t="shared" si="0"/>
        <v>1</v>
      </c>
      <c r="M34" s="288" t="b">
        <f t="shared" si="1"/>
        <v>1</v>
      </c>
      <c r="N34" s="288" t="b">
        <f t="shared" si="2"/>
        <v>1</v>
      </c>
      <c r="O34" s="288" t="b">
        <f t="shared" si="3"/>
        <v>1</v>
      </c>
      <c r="P34" s="288">
        <f>IF(C34="",0,IF(COUNTIF(C34:$C$37,C34)&gt;1,1,0))</f>
        <v>0</v>
      </c>
    </row>
    <row r="35" spans="1:16" s="281" customFormat="1" ht="15.75" x14ac:dyDescent="0.25">
      <c r="A35" s="264"/>
      <c r="B35" s="271">
        <v>18</v>
      </c>
      <c r="C35" s="278"/>
      <c r="D35" s="269"/>
      <c r="E35" s="269"/>
      <c r="F35" s="270"/>
      <c r="G35" s="270"/>
      <c r="H35" s="270"/>
      <c r="I35" s="270"/>
      <c r="J35" s="264"/>
      <c r="L35" s="288" t="b">
        <f t="shared" si="0"/>
        <v>1</v>
      </c>
      <c r="M35" s="288" t="b">
        <f t="shared" si="1"/>
        <v>1</v>
      </c>
      <c r="N35" s="288" t="b">
        <f t="shared" si="2"/>
        <v>1</v>
      </c>
      <c r="O35" s="288" t="b">
        <f t="shared" si="3"/>
        <v>1</v>
      </c>
      <c r="P35" s="288">
        <f>IF(C35="",0,IF(COUNTIF(C35:$C$37,C35)&gt;1,1,0))</f>
        <v>0</v>
      </c>
    </row>
    <row r="36" spans="1:16" s="281" customFormat="1" ht="15.75" x14ac:dyDescent="0.25">
      <c r="A36" s="264"/>
      <c r="B36" s="271">
        <v>19</v>
      </c>
      <c r="C36" s="278"/>
      <c r="D36" s="269"/>
      <c r="E36" s="269"/>
      <c r="F36" s="270"/>
      <c r="G36" s="270"/>
      <c r="H36" s="270"/>
      <c r="I36" s="270"/>
      <c r="J36" s="264"/>
      <c r="L36" s="288" t="b">
        <f t="shared" si="0"/>
        <v>1</v>
      </c>
      <c r="M36" s="288" t="b">
        <f t="shared" si="1"/>
        <v>1</v>
      </c>
      <c r="N36" s="288" t="b">
        <f t="shared" si="2"/>
        <v>1</v>
      </c>
      <c r="O36" s="288" t="b">
        <f t="shared" si="3"/>
        <v>1</v>
      </c>
      <c r="P36" s="288">
        <f>IF(C36="",0,IF(COUNTIF(C36:$C$37,C36)&gt;1,1,0))</f>
        <v>0</v>
      </c>
    </row>
    <row r="37" spans="1:16" s="281" customFormat="1" ht="15.75" x14ac:dyDescent="0.25">
      <c r="A37" s="264"/>
      <c r="B37" s="271">
        <v>20</v>
      </c>
      <c r="C37" s="278"/>
      <c r="D37" s="269"/>
      <c r="E37" s="269"/>
      <c r="F37" s="270"/>
      <c r="G37" s="270"/>
      <c r="H37" s="270"/>
      <c r="I37" s="270"/>
      <c r="J37" s="264"/>
      <c r="L37" s="288" t="b">
        <f t="shared" si="0"/>
        <v>1</v>
      </c>
      <c r="M37" s="288" t="b">
        <f>IF(AND(C37&lt;&gt;"",OR(D37="",E37="",F37="",G37="",H37="",I37="")),FALSE,TRUE)</f>
        <v>1</v>
      </c>
      <c r="N37" s="288" t="b">
        <f t="shared" si="2"/>
        <v>1</v>
      </c>
      <c r="O37" s="288" t="b">
        <f t="shared" si="3"/>
        <v>1</v>
      </c>
      <c r="P37" s="288">
        <f>IF(C37="",0,IF(COUNTIF(C37:$C$37,C37)&gt;1,1,0))</f>
        <v>0</v>
      </c>
    </row>
    <row r="38" spans="1:16" s="281" customFormat="1" ht="15.75" x14ac:dyDescent="0.25">
      <c r="A38" s="264"/>
      <c r="B38" s="279"/>
      <c r="C38" s="280" t="s">
        <v>78</v>
      </c>
      <c r="D38" s="283">
        <f t="shared" ref="D38:I38" si="4">SUM(D18:D37)</f>
        <v>0</v>
      </c>
      <c r="E38" s="283">
        <f t="shared" si="4"/>
        <v>0</v>
      </c>
      <c r="F38" s="284">
        <f t="shared" si="4"/>
        <v>0</v>
      </c>
      <c r="G38" s="284">
        <f t="shared" si="4"/>
        <v>0</v>
      </c>
      <c r="H38" s="284">
        <f t="shared" si="4"/>
        <v>0</v>
      </c>
      <c r="I38" s="284">
        <f t="shared" si="4"/>
        <v>0</v>
      </c>
      <c r="J38" s="264"/>
      <c r="L38" s="285"/>
      <c r="M38" s="285"/>
      <c r="N38" s="285"/>
      <c r="O38" s="285"/>
      <c r="P38" s="285"/>
    </row>
    <row r="39" spans="1:16" s="281" customFormat="1" x14ac:dyDescent="0.25">
      <c r="A39" s="264"/>
      <c r="B39" s="272"/>
      <c r="C39" s="264"/>
      <c r="D39" s="264"/>
      <c r="E39" s="264"/>
      <c r="F39" s="264"/>
      <c r="G39" s="264"/>
      <c r="H39" s="264"/>
      <c r="I39" s="264"/>
      <c r="J39" s="264"/>
      <c r="L39" s="285"/>
      <c r="M39" s="285"/>
      <c r="N39" s="285"/>
      <c r="O39" s="285"/>
      <c r="P39" s="285"/>
    </row>
    <row r="40" spans="1:16" s="281" customFormat="1" x14ac:dyDescent="0.25">
      <c r="A40" s="264"/>
      <c r="B40" s="264"/>
      <c r="C40" s="264"/>
      <c r="D40" s="264"/>
      <c r="E40" s="264"/>
      <c r="F40" s="264"/>
      <c r="G40" s="264"/>
      <c r="H40" s="264"/>
      <c r="I40" s="264"/>
      <c r="J40" s="264"/>
      <c r="L40" s="285"/>
      <c r="M40" s="285"/>
      <c r="N40" s="285"/>
      <c r="O40" s="285"/>
      <c r="P40" s="285"/>
    </row>
    <row r="41" spans="1:16" s="281" customFormat="1" ht="15.75" x14ac:dyDescent="0.25">
      <c r="A41" s="264"/>
      <c r="B41" s="266" t="s">
        <v>46</v>
      </c>
      <c r="C41" s="550" t="s">
        <v>599</v>
      </c>
      <c r="D41" s="550"/>
      <c r="E41" s="550"/>
      <c r="F41" s="550"/>
      <c r="G41" s="550"/>
      <c r="H41" s="550"/>
      <c r="I41" s="550"/>
      <c r="J41" s="550"/>
      <c r="L41" s="286" t="s">
        <v>600</v>
      </c>
      <c r="M41" s="286" t="s">
        <v>600</v>
      </c>
      <c r="N41" s="285"/>
      <c r="O41" s="285"/>
      <c r="P41" s="285"/>
    </row>
    <row r="42" spans="1:16" s="281" customFormat="1" ht="15.75" x14ac:dyDescent="0.25">
      <c r="A42" s="264"/>
      <c r="B42" s="264"/>
      <c r="C42" s="551"/>
      <c r="D42" s="552"/>
      <c r="E42" s="264"/>
      <c r="F42" s="264"/>
      <c r="G42" s="264"/>
      <c r="H42" s="264"/>
      <c r="I42" s="264"/>
      <c r="J42" s="264"/>
      <c r="L42" s="286" t="b">
        <f>IF(AND(OR(C18="Any other Sanctions Regime (EU/UN)",C19="Any other Sanctions Regime (EU/UN)",C20="Any other Sanctions Regime (EU/UN)",C21="Any other Sanctions Regime (EU/UN)",C22="Any other Sanctions Regime (EU/UN)",C23="Any other Sanctions Regime (EU/UN)",C24="Any other Sanctions Regime (EU/UN)",C25="Any other Sanctions Regime (EU/UN)",C26="Any other Sanctions Regime (EU/UN)",C27="Any other Sanctions Regime (EU/UN)",C28="Any other Sanctions Regime (EU/UN)",C29="Any other Sanctions Regime (EU/UN)",C30="Any other Sanctions Regime (EU/UN)",C31="Any other Sanctions Regime (EU/UN)",C32="Any other Sanctions Regime (EU/UN)",C33="Any other Sanctions Regime (EU/UN)",C34="Any other Sanctions Regime (EU/UN)",C35="Any other Sanctions Regime (EU/UN)",C36="Any other Sanctions Regime (EU/UN)",C37="Any other Sanctions Regime (EU/UN)"),C42=""),FALSE,TRUE)</f>
        <v>1</v>
      </c>
      <c r="M42" s="286" t="b">
        <f>IF(AND(C18&lt;&gt;"Any other Sanctions Regime (EU/UN)",C19&lt;&gt;"Any other Sanctions Regime (EU/UN)",C20&lt;&gt;"Any other Sanctions Regime (EU/UN)",C21&lt;&gt;"Any other Sanctions Regime (EU/UN)",C22&lt;&gt;"Any other Sanctions Regime (EU/UN)",C23&lt;&gt;"Any other Sanctions Regime (EU/UN)",C24&lt;&gt;"Any other Sanctions Regime (EU/UN)",C25&lt;&gt;"Any other Sanctions Regime (EU/UN)",C26&lt;&gt;"Any other Sanctions Regime (EU/UN)",C27&lt;&gt;"Any other Sanctions Regime (EU/UN)",C28&lt;&gt;"Any other Sanctions Regime (EU/UN)",C29&lt;&gt;"Any other Sanctions Regime (EU/UN)",C30&lt;&gt;"Any other Sanctions Regime (EU/UN)",C31&lt;&gt;"Any other Sanctions Regime (EU/UN)",C32&lt;&gt;"Any other Sanctions Regime (EU/UN)",C33&lt;&gt;"Any other Sanctions Regime (EU/UN)",C34&lt;&gt;"Any other Sanctions Regime (EU/UN)",C35&lt;&gt;"Any other Sanctions Regime (EU/UN)",C36&lt;&gt;"Any other Sanctions Regime (EU/UN)",C37&lt;&gt;"Any other Sanctions Regime (EU/UN)",C42&lt;&gt;""),FALSE,TRUE)</f>
        <v>1</v>
      </c>
      <c r="N42" s="285"/>
      <c r="O42" s="285"/>
      <c r="P42" s="285"/>
    </row>
    <row r="43" spans="1:16" s="281" customFormat="1" x14ac:dyDescent="0.25">
      <c r="A43" s="264"/>
      <c r="B43" s="264"/>
      <c r="C43" s="264"/>
      <c r="D43" s="264"/>
      <c r="E43" s="264"/>
      <c r="F43" s="264"/>
      <c r="G43" s="264"/>
      <c r="H43" s="264"/>
      <c r="I43" s="264"/>
      <c r="J43" s="264"/>
      <c r="L43" s="285"/>
      <c r="M43" s="285"/>
      <c r="N43" s="285"/>
      <c r="O43" s="285"/>
      <c r="P43" s="285"/>
    </row>
    <row r="44" spans="1:16" s="281" customFormat="1" x14ac:dyDescent="0.25">
      <c r="A44" s="264"/>
      <c r="B44" s="264"/>
      <c r="C44" s="264"/>
      <c r="D44" s="264"/>
      <c r="E44" s="264"/>
      <c r="F44" s="264"/>
      <c r="G44" s="264"/>
      <c r="H44" s="264"/>
      <c r="I44" s="264"/>
      <c r="J44" s="264"/>
      <c r="L44" s="285"/>
      <c r="M44" s="285"/>
      <c r="N44" s="285"/>
      <c r="O44" s="285"/>
      <c r="P44" s="285"/>
    </row>
    <row r="45" spans="1:16" s="281" customFormat="1" ht="15.75" x14ac:dyDescent="0.25">
      <c r="A45" s="264"/>
      <c r="B45" s="266" t="s">
        <v>32</v>
      </c>
      <c r="C45" s="553" t="s">
        <v>605</v>
      </c>
      <c r="D45" s="553"/>
      <c r="E45" s="553"/>
      <c r="F45" s="553"/>
      <c r="G45" s="553"/>
      <c r="H45" s="553"/>
      <c r="I45" s="553"/>
      <c r="J45" s="553"/>
      <c r="L45" s="285"/>
      <c r="M45" s="285"/>
      <c r="N45" s="285"/>
      <c r="O45" s="285"/>
      <c r="P45" s="285"/>
    </row>
    <row r="46" spans="1:16" s="281" customFormat="1" x14ac:dyDescent="0.25">
      <c r="A46" s="264"/>
      <c r="B46" s="264"/>
      <c r="C46" s="264"/>
      <c r="D46" s="264"/>
      <c r="E46" s="264"/>
      <c r="F46" s="264"/>
      <c r="G46" s="264"/>
      <c r="H46" s="264"/>
      <c r="I46" s="264"/>
      <c r="J46" s="264"/>
      <c r="L46" s="285"/>
      <c r="M46" s="285"/>
      <c r="N46" s="285"/>
      <c r="O46" s="285"/>
      <c r="P46" s="285"/>
    </row>
    <row r="47" spans="1:16" s="281" customFormat="1" x14ac:dyDescent="0.25">
      <c r="A47" s="264"/>
      <c r="B47" s="264"/>
      <c r="C47" s="543" t="s">
        <v>792</v>
      </c>
      <c r="D47" s="543"/>
      <c r="E47" s="543"/>
      <c r="F47" s="543"/>
      <c r="G47" s="543"/>
      <c r="H47" s="543"/>
      <c r="I47" s="543"/>
      <c r="J47" s="543"/>
      <c r="L47" s="285"/>
      <c r="M47" s="285"/>
      <c r="N47" s="285"/>
      <c r="O47" s="285"/>
      <c r="P47" s="285"/>
    </row>
    <row r="48" spans="1:16" s="281" customFormat="1" x14ac:dyDescent="0.25">
      <c r="A48" s="264"/>
      <c r="B48" s="264"/>
      <c r="C48" s="264"/>
      <c r="D48" s="264"/>
      <c r="E48" s="264"/>
      <c r="F48" s="264"/>
      <c r="G48" s="264"/>
      <c r="H48" s="264"/>
      <c r="I48" s="264"/>
      <c r="J48" s="264"/>
      <c r="L48" s="285"/>
      <c r="M48" s="285"/>
      <c r="N48" s="285"/>
      <c r="O48" s="285"/>
      <c r="P48" s="285"/>
    </row>
    <row r="49" spans="1:16" s="281" customFormat="1" ht="45" x14ac:dyDescent="0.25">
      <c r="A49" s="264"/>
      <c r="B49" s="264"/>
      <c r="C49" s="273" t="s">
        <v>592</v>
      </c>
      <c r="D49" s="273" t="s">
        <v>787</v>
      </c>
      <c r="E49" s="273" t="s">
        <v>790</v>
      </c>
      <c r="F49" s="273" t="s">
        <v>593</v>
      </c>
      <c r="G49" s="273" t="s">
        <v>594</v>
      </c>
      <c r="H49" s="264"/>
      <c r="I49" s="264"/>
      <c r="J49" s="264"/>
      <c r="L49" s="286" t="s">
        <v>396</v>
      </c>
      <c r="M49" s="286" t="s">
        <v>600</v>
      </c>
      <c r="N49" s="286" t="s">
        <v>600</v>
      </c>
      <c r="O49" s="285"/>
      <c r="P49" s="285"/>
    </row>
    <row r="50" spans="1:16" s="281" customFormat="1" ht="15.75" x14ac:dyDescent="0.25">
      <c r="A50" s="264"/>
      <c r="B50" s="264"/>
      <c r="C50" s="269"/>
      <c r="D50" s="269"/>
      <c r="E50" s="270"/>
      <c r="F50" s="270"/>
      <c r="G50" s="270"/>
      <c r="H50" s="264"/>
      <c r="I50" s="264"/>
      <c r="J50" s="264"/>
      <c r="L50" s="286" t="b">
        <f>D50&lt;=C50</f>
        <v>1</v>
      </c>
      <c r="M50" s="286" t="b">
        <f>IF(AND(C50="",OR(D50&lt;&gt;"",E50&lt;&gt;"",F50&lt;&gt;"",G50&lt;&gt;"")),FALSE,TRUE)</f>
        <v>1</v>
      </c>
      <c r="N50" s="286" t="b">
        <f>IF(AND(C50&lt;&gt;"",OR(D50="",E50="",F50="",G50="")),FALSE,TRUE)</f>
        <v>1</v>
      </c>
      <c r="O50" s="285"/>
      <c r="P50" s="285"/>
    </row>
    <row r="51" spans="1:16" s="281" customFormat="1" x14ac:dyDescent="0.25">
      <c r="A51" s="264"/>
      <c r="B51" s="264"/>
      <c r="C51" s="264"/>
      <c r="D51" s="264"/>
      <c r="E51" s="264"/>
      <c r="F51" s="264"/>
      <c r="G51" s="264"/>
      <c r="H51" s="264"/>
      <c r="I51" s="264"/>
      <c r="J51" s="264"/>
      <c r="L51" s="285"/>
      <c r="M51" s="285"/>
      <c r="N51" s="285"/>
      <c r="O51" s="285"/>
      <c r="P51" s="285"/>
    </row>
    <row r="52" spans="1:16" s="281" customFormat="1" x14ac:dyDescent="0.25">
      <c r="A52" s="264"/>
      <c r="B52" s="264"/>
      <c r="C52" s="264"/>
      <c r="D52" s="264"/>
      <c r="E52" s="264"/>
      <c r="F52" s="264"/>
      <c r="G52" s="264"/>
      <c r="H52" s="264"/>
      <c r="I52" s="264"/>
      <c r="J52" s="264"/>
      <c r="L52" s="285"/>
      <c r="M52" s="285"/>
      <c r="N52" s="285"/>
      <c r="O52" s="285"/>
      <c r="P52" s="285"/>
    </row>
    <row r="53" spans="1:16" s="281" customFormat="1" ht="15.75" x14ac:dyDescent="0.25">
      <c r="A53" s="264"/>
      <c r="B53" s="266" t="s">
        <v>33</v>
      </c>
      <c r="C53" s="554" t="s">
        <v>606</v>
      </c>
      <c r="D53" s="554"/>
      <c r="E53" s="554"/>
      <c r="F53" s="554"/>
      <c r="G53" s="554"/>
      <c r="H53" s="554"/>
      <c r="I53" s="554"/>
      <c r="J53" s="554"/>
      <c r="L53" s="285"/>
      <c r="M53" s="285"/>
      <c r="N53" s="285"/>
      <c r="O53" s="285"/>
      <c r="P53" s="285"/>
    </row>
    <row r="54" spans="1:16" s="281" customFormat="1" x14ac:dyDescent="0.25">
      <c r="A54" s="264"/>
      <c r="B54" s="264"/>
      <c r="C54" s="264"/>
      <c r="D54" s="264"/>
      <c r="E54" s="264"/>
      <c r="F54" s="264"/>
      <c r="G54" s="264"/>
      <c r="H54" s="264"/>
      <c r="I54" s="264"/>
      <c r="J54" s="264"/>
      <c r="L54" s="285"/>
      <c r="M54" s="285"/>
      <c r="N54" s="285"/>
      <c r="O54" s="285"/>
      <c r="P54" s="285"/>
    </row>
    <row r="55" spans="1:16" s="281" customFormat="1" x14ac:dyDescent="0.25">
      <c r="A55" s="264"/>
      <c r="B55" s="264"/>
      <c r="C55" s="543" t="s">
        <v>793</v>
      </c>
      <c r="D55" s="543"/>
      <c r="E55" s="543"/>
      <c r="F55" s="543"/>
      <c r="G55" s="543"/>
      <c r="H55" s="543"/>
      <c r="I55" s="543"/>
      <c r="J55" s="543"/>
      <c r="L55" s="285"/>
      <c r="M55" s="285"/>
      <c r="N55" s="285"/>
      <c r="O55" s="285"/>
      <c r="P55" s="285"/>
    </row>
    <row r="56" spans="1:16" s="281" customFormat="1" x14ac:dyDescent="0.25">
      <c r="A56" s="264"/>
      <c r="B56" s="264"/>
      <c r="C56" s="264"/>
      <c r="D56" s="264"/>
      <c r="E56" s="264"/>
      <c r="F56" s="264"/>
      <c r="G56" s="264"/>
      <c r="H56" s="264"/>
      <c r="I56" s="264"/>
      <c r="J56" s="264"/>
      <c r="L56" s="285"/>
      <c r="M56" s="285"/>
      <c r="N56" s="285"/>
      <c r="O56" s="285"/>
      <c r="P56" s="285"/>
    </row>
    <row r="57" spans="1:16" s="281" customFormat="1" ht="75" x14ac:dyDescent="0.25">
      <c r="A57" s="264"/>
      <c r="B57" s="264"/>
      <c r="C57" s="273" t="s">
        <v>595</v>
      </c>
      <c r="D57" s="273" t="s">
        <v>787</v>
      </c>
      <c r="E57" s="273" t="s">
        <v>788</v>
      </c>
      <c r="F57" s="273" t="s">
        <v>596</v>
      </c>
      <c r="G57" s="273" t="s">
        <v>597</v>
      </c>
      <c r="H57" s="264"/>
      <c r="I57" s="264"/>
      <c r="J57" s="264"/>
      <c r="L57" s="286" t="s">
        <v>396</v>
      </c>
      <c r="M57" s="286" t="s">
        <v>600</v>
      </c>
      <c r="N57" s="286" t="s">
        <v>600</v>
      </c>
      <c r="O57" s="285"/>
      <c r="P57" s="285"/>
    </row>
    <row r="58" spans="1:16" s="281" customFormat="1" ht="15.75" x14ac:dyDescent="0.25">
      <c r="A58" s="264"/>
      <c r="B58" s="264"/>
      <c r="C58" s="269"/>
      <c r="D58" s="269"/>
      <c r="E58" s="270"/>
      <c r="F58" s="270"/>
      <c r="G58" s="270"/>
      <c r="H58" s="264"/>
      <c r="I58" s="264"/>
      <c r="J58" s="264"/>
      <c r="L58" s="286" t="b">
        <f>D58&lt;=C58</f>
        <v>1</v>
      </c>
      <c r="M58" s="286" t="b">
        <f>IF(AND(C58="",OR(D58&lt;&gt;"",E58&lt;&gt;"",F58&lt;&gt;"",G58&lt;&gt;"")),FALSE,TRUE)</f>
        <v>1</v>
      </c>
      <c r="N58" s="286" t="b">
        <f>IF(AND(C58&lt;&gt;"",OR(D58="",E58="",F58="",G58="")),FALSE,TRUE)</f>
        <v>1</v>
      </c>
      <c r="O58" s="285"/>
      <c r="P58" s="285"/>
    </row>
    <row r="59" spans="1:16" s="281" customFormat="1" x14ac:dyDescent="0.25">
      <c r="A59" s="264"/>
      <c r="B59" s="264"/>
      <c r="C59" s="264"/>
      <c r="D59" s="264"/>
      <c r="E59" s="264"/>
      <c r="F59" s="264"/>
      <c r="G59" s="264"/>
      <c r="H59" s="264"/>
      <c r="I59" s="264"/>
      <c r="J59" s="264"/>
      <c r="L59" s="285"/>
      <c r="M59" s="285"/>
      <c r="N59" s="285"/>
      <c r="O59" s="285"/>
      <c r="P59" s="285"/>
    </row>
    <row r="60" spans="1:16" s="281" customFormat="1" x14ac:dyDescent="0.25">
      <c r="A60" s="264"/>
      <c r="B60" s="264"/>
      <c r="C60" s="264"/>
      <c r="D60" s="264"/>
      <c r="E60" s="264"/>
      <c r="F60" s="264"/>
      <c r="G60" s="264"/>
      <c r="H60" s="264"/>
      <c r="I60" s="264"/>
      <c r="J60" s="264"/>
      <c r="L60" s="285"/>
      <c r="M60" s="285"/>
      <c r="N60" s="285"/>
      <c r="O60" s="285"/>
      <c r="P60" s="285"/>
    </row>
    <row r="61" spans="1:16" s="281" customFormat="1" ht="15.75" x14ac:dyDescent="0.25">
      <c r="A61" s="264"/>
      <c r="B61" s="264"/>
      <c r="C61" s="264"/>
      <c r="D61" s="264"/>
      <c r="E61" s="449" t="s">
        <v>352</v>
      </c>
      <c r="F61" s="449"/>
      <c r="G61" s="264"/>
      <c r="H61" s="264"/>
      <c r="I61" s="264"/>
      <c r="J61" s="264"/>
      <c r="L61" s="285"/>
      <c r="M61" s="285"/>
      <c r="N61" s="285"/>
      <c r="O61" s="285"/>
      <c r="P61" s="285"/>
    </row>
    <row r="62" spans="1:16" s="281" customFormat="1" ht="15.75" x14ac:dyDescent="0.25">
      <c r="A62" s="264"/>
      <c r="B62" s="274"/>
      <c r="C62" s="274"/>
      <c r="D62" s="274"/>
      <c r="E62" s="449" t="b">
        <f>IF(OR(L16=FALSE,M16=FALSE,N16=FALSE,O16=FALSE,P16=FALSE,L42=FALSE,M42=FALSE,L50=FALSE,M50=FALSE,N50=FALSE,L58=FALSE,M58=FALSE,N58=FALSE),FALSE,TRUE)</f>
        <v>1</v>
      </c>
      <c r="F62" s="449"/>
      <c r="G62" s="274"/>
      <c r="H62" s="274"/>
      <c r="I62" s="274"/>
      <c r="J62" s="274"/>
      <c r="L62" s="285"/>
      <c r="M62" s="285"/>
      <c r="N62" s="285"/>
      <c r="O62" s="285"/>
      <c r="P62" s="285"/>
    </row>
    <row r="63" spans="1:16" s="281" customFormat="1" x14ac:dyDescent="0.25">
      <c r="A63" s="264"/>
      <c r="B63" s="274"/>
      <c r="C63" s="274"/>
      <c r="D63" s="274"/>
      <c r="E63" s="274"/>
      <c r="F63" s="274"/>
      <c r="G63" s="274"/>
      <c r="H63" s="274"/>
      <c r="I63" s="274"/>
      <c r="J63" s="274"/>
      <c r="L63" s="285"/>
      <c r="M63" s="285"/>
      <c r="N63" s="285"/>
      <c r="O63" s="285"/>
      <c r="P63" s="285"/>
    </row>
    <row r="64" spans="1:16" x14ac:dyDescent="0.25">
      <c r="A64" s="289"/>
    </row>
    <row r="65" spans="1:1" x14ac:dyDescent="0.25">
      <c r="A65" s="289"/>
    </row>
    <row r="66" spans="1:1" x14ac:dyDescent="0.25">
      <c r="A66" s="289"/>
    </row>
    <row r="67" spans="1:1" x14ac:dyDescent="0.25">
      <c r="A67" s="289"/>
    </row>
    <row r="68" spans="1:1" x14ac:dyDescent="0.25">
      <c r="A68" s="289"/>
    </row>
    <row r="69" spans="1:1" x14ac:dyDescent="0.25">
      <c r="A69" s="289"/>
    </row>
    <row r="70" spans="1:1" ht="15.75" x14ac:dyDescent="0.25">
      <c r="A70" s="290"/>
    </row>
    <row r="71" spans="1:1" ht="15.75" x14ac:dyDescent="0.25">
      <c r="A71" s="290"/>
    </row>
    <row r="72" spans="1:1" x14ac:dyDescent="0.25">
      <c r="A72" s="289"/>
    </row>
    <row r="73" spans="1:1" x14ac:dyDescent="0.25">
      <c r="A73" s="289"/>
    </row>
    <row r="74" spans="1:1" x14ac:dyDescent="0.25">
      <c r="A74" s="289"/>
    </row>
    <row r="75" spans="1:1" x14ac:dyDescent="0.25">
      <c r="A75" s="289"/>
    </row>
    <row r="76" spans="1:1" x14ac:dyDescent="0.25">
      <c r="A76" s="289"/>
    </row>
    <row r="77" spans="1:1" x14ac:dyDescent="0.25">
      <c r="A77" s="289"/>
    </row>
    <row r="78" spans="1:1" x14ac:dyDescent="0.25">
      <c r="A78" s="289"/>
    </row>
    <row r="79" spans="1:1" x14ac:dyDescent="0.25">
      <c r="A79" s="289"/>
    </row>
    <row r="80" spans="1:1" x14ac:dyDescent="0.25">
      <c r="A80" s="289"/>
    </row>
    <row r="81" spans="1:1" x14ac:dyDescent="0.25">
      <c r="A81" s="289"/>
    </row>
    <row r="82" spans="1:1" x14ac:dyDescent="0.25">
      <c r="A82" s="289"/>
    </row>
    <row r="83" spans="1:1" x14ac:dyDescent="0.25">
      <c r="A83" s="289"/>
    </row>
    <row r="84" spans="1:1" x14ac:dyDescent="0.25">
      <c r="A84" s="289"/>
    </row>
    <row r="85" spans="1:1" x14ac:dyDescent="0.25">
      <c r="A85" s="289"/>
    </row>
    <row r="86" spans="1:1" x14ac:dyDescent="0.25">
      <c r="A86" s="289"/>
    </row>
    <row r="87" spans="1:1" x14ac:dyDescent="0.25">
      <c r="A87" s="289"/>
    </row>
    <row r="88" spans="1:1" x14ac:dyDescent="0.25">
      <c r="A88" s="289"/>
    </row>
    <row r="89" spans="1:1" x14ac:dyDescent="0.25">
      <c r="A89" s="289"/>
    </row>
    <row r="90" spans="1:1" x14ac:dyDescent="0.25">
      <c r="A90" s="289"/>
    </row>
  </sheetData>
  <sheetProtection algorithmName="SHA-512" hashValue="CC4AOSvKuYlxrKOV9J51vBJrRDFlMPDRf/18d4TAZdgs4zPMASIqSqeU0zLdO3FXa3fKC6lqm64cvR7N6QLWkg==" saltValue="zx85lcSEG4OgohR6W6mXVg==" spinCount="100000" sheet="1" objects="1" scenarios="1"/>
  <mergeCells count="20">
    <mergeCell ref="B6:J6"/>
    <mergeCell ref="C9:J9"/>
    <mergeCell ref="C10:J10"/>
    <mergeCell ref="C11:J11"/>
    <mergeCell ref="B15:B17"/>
    <mergeCell ref="E62:F62"/>
    <mergeCell ref="E61:F61"/>
    <mergeCell ref="C13:J13"/>
    <mergeCell ref="D15:D17"/>
    <mergeCell ref="E15:E17"/>
    <mergeCell ref="F15:F17"/>
    <mergeCell ref="G15:G17"/>
    <mergeCell ref="H15:H17"/>
    <mergeCell ref="I15:I17"/>
    <mergeCell ref="C41:J41"/>
    <mergeCell ref="C42:D42"/>
    <mergeCell ref="C45:J45"/>
    <mergeCell ref="C47:J47"/>
    <mergeCell ref="C53:J53"/>
    <mergeCell ref="C55:J55"/>
  </mergeCells>
  <conditionalFormatting sqref="E62">
    <cfRule type="containsText" dxfId="82" priority="1" operator="containsText" text="TRUE">
      <formula>NOT(ISERROR(SEARCH("TRUE",E62)))</formula>
    </cfRule>
    <cfRule type="containsText" dxfId="81" priority="2" operator="containsText" text="FALSE">
      <formula>NOT(ISERROR(SEARCH("FALSE",E62)))</formula>
    </cfRule>
  </conditionalFormatting>
  <dataValidations count="5">
    <dataValidation type="whole" operator="greaterThan" allowBlank="1" showInputMessage="1" showErrorMessage="1" promptTitle="Input data" prompt="Insert positive integer number" sqref="C58 C50 D18:D37" xr:uid="{CE3E4FA2-139E-444F-894E-AA759C1F9264}">
      <formula1>0</formula1>
    </dataValidation>
    <dataValidation type="decimal" operator="greaterThanOrEqual" allowBlank="1" showInputMessage="1" showErrorMessage="1" promptTitle="Input data" prompt="Insert non-negative value" sqref="E58:G58 E50:G50 F18:I37" xr:uid="{A7004586-A5EA-4223-85F5-75C02AEDF413}">
      <formula1>0</formula1>
    </dataValidation>
    <dataValidation type="list" allowBlank="1" showInputMessage="1" showErrorMessage="1" sqref="C18:C37" xr:uid="{E6575193-6102-4991-A14B-71141A6176CB}">
      <formula1>Regime</formula1>
    </dataValidation>
    <dataValidation type="whole" operator="greaterThanOrEqual" allowBlank="1" showInputMessage="1" showErrorMessage="1" promptTitle="Input data" prompt="Insert non-negative integer number" sqref="D58 D50 E18:E37" xr:uid="{89B9DCBD-C006-462D-8F64-258F0D67BD07}">
      <formula1>0</formula1>
    </dataValidation>
    <dataValidation type="whole" operator="greaterThanOrEqual" allowBlank="1" showInputMessage="1" showErrorMessage="1" promptTitle="Input data" sqref="D38:I38" xr:uid="{273FF2E4-5DCB-4B1A-A6CF-0A43EEBF7A59}">
      <formula1>0</formula1>
    </dataValidation>
  </dataValidations>
  <hyperlinks>
    <hyperlink ref="C10:I10" r:id="rId1" display="in the European Union Consolidated Financial Sanctions List (EU Sanctions List) (segregation of customers according to the relevant sanctions regime)" xr:uid="{088B5D59-ADB0-4061-B5AC-866B4FC322AD}"/>
    <hyperlink ref="C11" r:id="rId2" xr:uid="{1A87825C-9AB7-4D0C-94F4-3BD27A31BABD}"/>
    <hyperlink ref="C16" r:id="rId3" location="/main" xr:uid="{7FFE5D8F-C1FB-4390-9C4E-480166DDAD23}"/>
    <hyperlink ref="C17" r:id="rId4" xr:uid="{93EDC980-BC59-438A-B159-AFFB650F8D29}"/>
    <hyperlink ref="C45" r:id="rId5" xr:uid="{674DE55A-2327-406E-B6AB-D37D3330346D}"/>
    <hyperlink ref="C53:I53" r:id="rId6" display="Customers included in the U.K. Designated Persons Sanctions List" xr:uid="{3C188629-7684-4757-AFEA-86649E473B5A}"/>
    <hyperlink ref="C9:J9" r:id="rId7" display="Customers included in the United Nations Security Council Consolidated List (UN Sanctions List) and/or" xr:uid="{54F21F4C-2BA2-4735-9F90-4513BB8CD36D}"/>
    <hyperlink ref="C10:J10" r:id="rId8" display="in the European Union Consolidated Financial Sanctions List (EU Sanctions List) (segregation of customers according to the relevant sanctions regime)" xr:uid="{79A54D27-72A1-494F-AD0B-62F190B7ED2E}"/>
    <hyperlink ref="C11:J11" r:id="rId9" display="https://www.cysec.gov.cy/en-GB/legislation/sanctions/" xr:uid="{2D5C3C9C-3370-4165-A501-51EB590F649D}"/>
  </hyperlinks>
  <pageMargins left="0.7" right="0.7" top="0.75" bottom="0.75" header="0.3" footer="0.3"/>
  <pageSetup scale="54" fitToHeight="0" orientation="landscape" r:id="rId10"/>
  <rowBreaks count="1" manualBreakCount="1">
    <brk id="52" max="9" man="1"/>
  </rowBreaks>
  <drawing r:id="rId1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pageSetUpPr fitToPage="1"/>
  </sheetPr>
  <dimension ref="A1:H173"/>
  <sheetViews>
    <sheetView zoomScaleNormal="100" zoomScaleSheetLayoutView="100" workbookViewId="0"/>
  </sheetViews>
  <sheetFormatPr defaultRowHeight="15.75" x14ac:dyDescent="0.25"/>
  <cols>
    <col min="1" max="2" width="2.5703125" style="13" customWidth="1"/>
    <col min="3" max="3" width="5.7109375" style="18" customWidth="1"/>
    <col min="4" max="4" width="154.5703125" style="13" customWidth="1"/>
    <col min="5" max="5" width="2.5703125" style="13" customWidth="1"/>
    <col min="6" max="6" width="23.42578125" style="13" customWidth="1"/>
    <col min="7" max="7" width="5.7109375" style="13" customWidth="1"/>
    <col min="8" max="8" width="2.5703125" style="13" customWidth="1"/>
    <col min="9" max="16384" width="9.140625" style="13"/>
  </cols>
  <sheetData>
    <row r="1" spans="1:8" x14ac:dyDescent="0.25">
      <c r="A1" s="14"/>
      <c r="B1" s="6" t="s">
        <v>617</v>
      </c>
      <c r="C1" s="14"/>
      <c r="D1" s="10"/>
      <c r="E1" s="10"/>
      <c r="F1" s="10"/>
      <c r="G1" s="10"/>
      <c r="H1" s="10"/>
    </row>
    <row r="2" spans="1:8" x14ac:dyDescent="0.25">
      <c r="A2" s="14"/>
      <c r="B2" s="10"/>
      <c r="C2" s="14"/>
      <c r="D2" s="10"/>
      <c r="E2" s="10"/>
      <c r="F2" s="10"/>
      <c r="G2" s="10"/>
      <c r="H2" s="10"/>
    </row>
    <row r="3" spans="1:8" x14ac:dyDescent="0.25">
      <c r="A3" s="14"/>
      <c r="B3" s="16"/>
      <c r="C3" s="14"/>
      <c r="D3" s="10"/>
      <c r="E3" s="10"/>
      <c r="F3" s="10"/>
      <c r="G3" s="10"/>
      <c r="H3" s="10"/>
    </row>
    <row r="4" spans="1:8" x14ac:dyDescent="0.25">
      <c r="A4" s="14"/>
      <c r="B4" s="10"/>
      <c r="C4" s="14"/>
      <c r="D4" s="10"/>
      <c r="E4" s="10"/>
      <c r="F4" s="10"/>
      <c r="G4" s="10"/>
      <c r="H4" s="10"/>
    </row>
    <row r="5" spans="1:8" x14ac:dyDescent="0.25">
      <c r="A5" s="14"/>
      <c r="B5" s="10"/>
      <c r="C5" s="14"/>
      <c r="D5" s="10"/>
      <c r="E5" s="10"/>
      <c r="F5" s="10"/>
      <c r="G5" s="10"/>
      <c r="H5" s="10"/>
    </row>
    <row r="6" spans="1:8" x14ac:dyDescent="0.25">
      <c r="A6" s="14"/>
      <c r="B6" s="435" t="s">
        <v>95</v>
      </c>
      <c r="C6" s="435"/>
      <c r="D6" s="435"/>
      <c r="E6" s="435"/>
      <c r="F6" s="435"/>
      <c r="G6" s="435"/>
      <c r="H6" s="10"/>
    </row>
    <row r="7" spans="1:8" x14ac:dyDescent="0.25">
      <c r="A7" s="14"/>
      <c r="B7" s="568"/>
      <c r="C7" s="568"/>
      <c r="D7" s="568"/>
      <c r="E7" s="568"/>
      <c r="F7" s="568"/>
      <c r="G7" s="568"/>
      <c r="H7" s="568"/>
    </row>
    <row r="8" spans="1:8" x14ac:dyDescent="0.25">
      <c r="A8" s="14"/>
      <c r="B8" s="569" t="s">
        <v>613</v>
      </c>
      <c r="C8" s="569"/>
      <c r="D8" s="569"/>
      <c r="E8" s="9"/>
      <c r="F8" s="9"/>
      <c r="G8" s="148"/>
      <c r="H8" s="10"/>
    </row>
    <row r="9" spans="1:8" x14ac:dyDescent="0.25">
      <c r="A9" s="14"/>
      <c r="B9" s="10"/>
      <c r="C9" s="14"/>
      <c r="D9" s="58"/>
      <c r="E9" s="58"/>
      <c r="F9" s="58"/>
      <c r="G9" s="10"/>
      <c r="H9" s="10"/>
    </row>
    <row r="10" spans="1:8" x14ac:dyDescent="0.25">
      <c r="A10" s="14"/>
      <c r="B10" s="14"/>
      <c r="C10" s="539">
        <v>2</v>
      </c>
      <c r="D10" s="541" t="s">
        <v>421</v>
      </c>
      <c r="E10" s="541"/>
      <c r="F10" s="541"/>
      <c r="G10" s="561"/>
      <c r="H10" s="10"/>
    </row>
    <row r="11" spans="1:8" x14ac:dyDescent="0.25">
      <c r="A11" s="14"/>
      <c r="B11" s="14"/>
      <c r="C11" s="540"/>
      <c r="D11" s="445"/>
      <c r="E11" s="445"/>
      <c r="F11" s="445"/>
      <c r="G11" s="562"/>
      <c r="H11" s="10"/>
    </row>
    <row r="12" spans="1:8" x14ac:dyDescent="0.25">
      <c r="A12" s="14"/>
      <c r="B12" s="14"/>
      <c r="C12" s="169"/>
      <c r="D12" s="4"/>
      <c r="E12" s="4"/>
      <c r="F12" s="4"/>
      <c r="G12" s="183"/>
      <c r="H12" s="10"/>
    </row>
    <row r="13" spans="1:8" x14ac:dyDescent="0.25">
      <c r="A13" s="14"/>
      <c r="B13" s="14"/>
      <c r="C13" s="169"/>
      <c r="D13" s="50" t="s">
        <v>422</v>
      </c>
      <c r="E13" s="50"/>
      <c r="F13" s="175" t="b">
        <f>'Section B'!C43+'Section B'!C71+'Section B'!C99='Section B'!D11</f>
        <v>1</v>
      </c>
      <c r="G13" s="19"/>
      <c r="H13" s="10"/>
    </row>
    <row r="14" spans="1:8" x14ac:dyDescent="0.25">
      <c r="A14" s="14"/>
      <c r="B14" s="14"/>
      <c r="C14" s="169"/>
      <c r="D14" s="4"/>
      <c r="E14" s="4"/>
      <c r="F14" s="175"/>
      <c r="G14" s="19"/>
      <c r="H14" s="10"/>
    </row>
    <row r="15" spans="1:8" x14ac:dyDescent="0.25">
      <c r="A15" s="14"/>
      <c r="B15" s="14"/>
      <c r="C15" s="169"/>
      <c r="D15" s="11" t="s">
        <v>423</v>
      </c>
      <c r="E15" s="147"/>
      <c r="F15" s="175" t="b">
        <f>'Section B'!C47+'Section B'!C75+'Section B'!C103='Section B'!D14</f>
        <v>1</v>
      </c>
      <c r="G15" s="19"/>
      <c r="H15" s="10"/>
    </row>
    <row r="16" spans="1:8" x14ac:dyDescent="0.25">
      <c r="A16" s="14"/>
      <c r="B16" s="14"/>
      <c r="C16" s="169"/>
      <c r="D16" s="4"/>
      <c r="E16" s="4"/>
      <c r="F16" s="175"/>
      <c r="G16" s="19"/>
      <c r="H16" s="10"/>
    </row>
    <row r="17" spans="1:8" x14ac:dyDescent="0.25">
      <c r="A17" s="14"/>
      <c r="B17" s="14"/>
      <c r="C17" s="169"/>
      <c r="D17" s="50" t="s">
        <v>642</v>
      </c>
      <c r="E17" s="50"/>
      <c r="F17" s="175" t="b">
        <f>'Section B'!C51+'Section B'!C79+'Section B'!C107='Section B'!D17</f>
        <v>1</v>
      </c>
      <c r="G17" s="19"/>
      <c r="H17" s="10"/>
    </row>
    <row r="18" spans="1:8" x14ac:dyDescent="0.25">
      <c r="A18" s="14"/>
      <c r="B18" s="14"/>
      <c r="C18" s="169"/>
      <c r="D18" s="4"/>
      <c r="E18" s="4"/>
      <c r="F18" s="4"/>
      <c r="G18" s="19"/>
      <c r="H18" s="10"/>
    </row>
    <row r="19" spans="1:8" x14ac:dyDescent="0.25">
      <c r="A19" s="14"/>
      <c r="B19" s="14"/>
      <c r="C19" s="169"/>
      <c r="D19" s="50" t="s">
        <v>643</v>
      </c>
      <c r="E19" s="50"/>
      <c r="F19" s="175" t="b">
        <f>'Section B'!C55+'Section B'!C83+'Section B'!C111='Section B'!D19</f>
        <v>1</v>
      </c>
      <c r="G19" s="19"/>
      <c r="H19" s="10"/>
    </row>
    <row r="20" spans="1:8" x14ac:dyDescent="0.25">
      <c r="A20" s="14"/>
      <c r="B20" s="14"/>
      <c r="C20" s="169"/>
      <c r="D20" s="4"/>
      <c r="E20" s="4"/>
      <c r="F20" s="4"/>
      <c r="G20" s="19"/>
      <c r="H20" s="10"/>
    </row>
    <row r="21" spans="1:8" x14ac:dyDescent="0.25">
      <c r="A21" s="14"/>
      <c r="B21" s="14"/>
      <c r="C21" s="169"/>
      <c r="D21" s="50" t="s">
        <v>644</v>
      </c>
      <c r="E21" s="50"/>
      <c r="F21" s="175" t="b">
        <f>'Section B'!C59+'Section B'!C87+'Section B'!C115='Section B'!D22</f>
        <v>1</v>
      </c>
      <c r="G21" s="19"/>
      <c r="H21" s="10"/>
    </row>
    <row r="22" spans="1:8" x14ac:dyDescent="0.25">
      <c r="A22" s="14"/>
      <c r="B22" s="14"/>
      <c r="C22" s="169"/>
      <c r="D22" s="4"/>
      <c r="E22" s="4"/>
      <c r="F22" s="50"/>
      <c r="G22" s="19"/>
      <c r="H22" s="10"/>
    </row>
    <row r="23" spans="1:8" x14ac:dyDescent="0.25">
      <c r="A23" s="14"/>
      <c r="B23" s="14"/>
      <c r="C23" s="169"/>
      <c r="D23" s="50" t="s">
        <v>645</v>
      </c>
      <c r="E23" s="50"/>
      <c r="F23" s="175" t="b">
        <f>'Section B'!C63+'Section B'!C91+'Section B'!C119='Section B'!D28</f>
        <v>1</v>
      </c>
      <c r="G23" s="19"/>
      <c r="H23" s="10"/>
    </row>
    <row r="24" spans="1:8" x14ac:dyDescent="0.25">
      <c r="A24" s="14"/>
      <c r="B24" s="14"/>
      <c r="C24" s="169"/>
      <c r="D24" s="4"/>
      <c r="E24" s="4"/>
      <c r="F24" s="4"/>
      <c r="G24" s="183"/>
      <c r="H24" s="10"/>
    </row>
    <row r="25" spans="1:8" x14ac:dyDescent="0.25">
      <c r="A25" s="14"/>
      <c r="B25" s="14"/>
      <c r="C25" s="181" t="s">
        <v>1</v>
      </c>
      <c r="D25" s="4" t="s">
        <v>398</v>
      </c>
      <c r="E25" s="4"/>
      <c r="F25" s="4"/>
      <c r="G25" s="27"/>
      <c r="H25" s="10"/>
    </row>
    <row r="26" spans="1:8" x14ac:dyDescent="0.25">
      <c r="A26" s="14"/>
      <c r="B26" s="14"/>
      <c r="C26" s="30"/>
      <c r="D26" s="4"/>
      <c r="E26" s="4"/>
      <c r="F26" s="4"/>
      <c r="G26" s="27"/>
      <c r="H26" s="10"/>
    </row>
    <row r="27" spans="1:8" x14ac:dyDescent="0.25">
      <c r="A27" s="14"/>
      <c r="B27" s="14"/>
      <c r="C27" s="28"/>
      <c r="D27" s="50" t="s">
        <v>424</v>
      </c>
      <c r="E27" s="50"/>
      <c r="F27" s="175" t="b">
        <f>'Section B'!C43&lt;='Section B'!D11</f>
        <v>1</v>
      </c>
      <c r="G27" s="29"/>
      <c r="H27" s="10"/>
    </row>
    <row r="28" spans="1:8" x14ac:dyDescent="0.25">
      <c r="A28" s="14"/>
      <c r="B28" s="14"/>
      <c r="C28" s="30"/>
      <c r="D28" s="4"/>
      <c r="E28" s="4"/>
      <c r="F28" s="4"/>
      <c r="G28" s="29"/>
      <c r="H28" s="10"/>
    </row>
    <row r="29" spans="1:8" x14ac:dyDescent="0.25">
      <c r="A29" s="14"/>
      <c r="B29" s="14"/>
      <c r="C29" s="28"/>
      <c r="D29" s="50" t="s">
        <v>425</v>
      </c>
      <c r="E29" s="50"/>
      <c r="F29" s="175" t="b">
        <f>'Section B'!C47&lt;='Section B'!D14</f>
        <v>1</v>
      </c>
      <c r="G29" s="29"/>
      <c r="H29" s="10"/>
    </row>
    <row r="30" spans="1:8" x14ac:dyDescent="0.25">
      <c r="A30" s="14"/>
      <c r="B30" s="14"/>
      <c r="C30" s="30"/>
      <c r="D30" s="4"/>
      <c r="E30" s="4"/>
      <c r="F30" s="4"/>
      <c r="G30" s="29"/>
      <c r="H30" s="10"/>
    </row>
    <row r="31" spans="1:8" x14ac:dyDescent="0.25">
      <c r="A31" s="14"/>
      <c r="B31" s="14"/>
      <c r="C31" s="28"/>
      <c r="D31" s="50" t="s">
        <v>649</v>
      </c>
      <c r="E31" s="50"/>
      <c r="F31" s="175" t="b">
        <f>'Section B'!C51&lt;='Section B'!D17</f>
        <v>1</v>
      </c>
      <c r="G31" s="29"/>
      <c r="H31" s="10"/>
    </row>
    <row r="32" spans="1:8" x14ac:dyDescent="0.25">
      <c r="A32" s="14"/>
      <c r="B32" s="14"/>
      <c r="C32" s="30"/>
      <c r="D32" s="4"/>
      <c r="E32" s="4"/>
      <c r="F32" s="4"/>
      <c r="G32" s="29"/>
      <c r="H32" s="10"/>
    </row>
    <row r="33" spans="1:8" x14ac:dyDescent="0.25">
      <c r="A33" s="14"/>
      <c r="B33" s="14"/>
      <c r="C33" s="30"/>
      <c r="D33" s="50" t="s">
        <v>646</v>
      </c>
      <c r="E33" s="4"/>
      <c r="F33" s="175" t="b">
        <f>'Section B'!C55&lt;='Section B'!D19</f>
        <v>1</v>
      </c>
      <c r="G33" s="29"/>
      <c r="H33" s="10"/>
    </row>
    <row r="34" spans="1:8" x14ac:dyDescent="0.25">
      <c r="A34" s="14"/>
      <c r="B34" s="14"/>
      <c r="C34" s="30"/>
      <c r="D34" s="4"/>
      <c r="E34" s="4"/>
      <c r="F34" s="4"/>
      <c r="G34" s="29"/>
      <c r="H34" s="10"/>
    </row>
    <row r="35" spans="1:8" x14ac:dyDescent="0.25">
      <c r="A35" s="14"/>
      <c r="B35" s="14"/>
      <c r="C35" s="169"/>
      <c r="D35" s="50" t="s">
        <v>647</v>
      </c>
      <c r="E35" s="50"/>
      <c r="F35" s="175" t="b">
        <f>'Section B'!C59&lt;='Section B'!D22</f>
        <v>1</v>
      </c>
      <c r="G35" s="183"/>
      <c r="H35" s="10"/>
    </row>
    <row r="36" spans="1:8" x14ac:dyDescent="0.25">
      <c r="A36" s="14"/>
      <c r="B36" s="14"/>
      <c r="C36" s="169"/>
      <c r="D36" s="50"/>
      <c r="E36" s="50"/>
      <c r="F36" s="50"/>
      <c r="G36" s="183"/>
      <c r="H36" s="10"/>
    </row>
    <row r="37" spans="1:8" x14ac:dyDescent="0.25">
      <c r="A37" s="14"/>
      <c r="B37" s="14"/>
      <c r="C37" s="169"/>
      <c r="D37" s="50" t="s">
        <v>648</v>
      </c>
      <c r="E37" s="50"/>
      <c r="F37" s="175" t="b">
        <f>'Section B'!C63&lt;='Section B'!D28</f>
        <v>1</v>
      </c>
      <c r="G37" s="183"/>
      <c r="H37" s="10"/>
    </row>
    <row r="38" spans="1:8" x14ac:dyDescent="0.25">
      <c r="A38" s="14"/>
      <c r="B38" s="14"/>
      <c r="C38" s="22"/>
      <c r="D38" s="10"/>
      <c r="E38" s="10"/>
      <c r="F38" s="10"/>
      <c r="G38" s="29"/>
      <c r="H38" s="10"/>
    </row>
    <row r="39" spans="1:8" x14ac:dyDescent="0.25">
      <c r="A39" s="14"/>
      <c r="B39" s="14"/>
      <c r="C39" s="181" t="s">
        <v>2</v>
      </c>
      <c r="D39" s="4" t="s">
        <v>399</v>
      </c>
      <c r="E39" s="4"/>
      <c r="F39" s="4"/>
      <c r="G39" s="29"/>
      <c r="H39" s="10"/>
    </row>
    <row r="40" spans="1:8" x14ac:dyDescent="0.25">
      <c r="A40" s="14"/>
      <c r="B40" s="14"/>
      <c r="C40" s="181"/>
      <c r="D40" s="4"/>
      <c r="E40" s="4"/>
      <c r="F40" s="175"/>
      <c r="G40" s="29"/>
      <c r="H40" s="10"/>
    </row>
    <row r="41" spans="1:8" x14ac:dyDescent="0.25">
      <c r="A41" s="14"/>
      <c r="B41" s="14"/>
      <c r="C41" s="30"/>
      <c r="D41" s="50" t="s">
        <v>426</v>
      </c>
      <c r="E41" s="50"/>
      <c r="F41" s="175" t="b">
        <f>'Section B'!C71&lt;='Section B'!D11</f>
        <v>1</v>
      </c>
      <c r="G41" s="29"/>
      <c r="H41" s="10"/>
    </row>
    <row r="42" spans="1:8" x14ac:dyDescent="0.25">
      <c r="A42" s="14"/>
      <c r="B42" s="14"/>
      <c r="C42" s="28"/>
      <c r="D42" s="4"/>
      <c r="E42" s="4"/>
      <c r="F42" s="4"/>
      <c r="G42" s="29"/>
      <c r="H42" s="10"/>
    </row>
    <row r="43" spans="1:8" x14ac:dyDescent="0.25">
      <c r="A43" s="14"/>
      <c r="B43" s="14"/>
      <c r="C43" s="30"/>
      <c r="D43" s="50" t="s">
        <v>427</v>
      </c>
      <c r="E43" s="50"/>
      <c r="F43" s="175" t="b">
        <f>'Section B'!C75&lt;='Section B'!D14</f>
        <v>1</v>
      </c>
      <c r="G43" s="29"/>
      <c r="H43" s="10"/>
    </row>
    <row r="44" spans="1:8" x14ac:dyDescent="0.25">
      <c r="A44" s="14"/>
      <c r="B44" s="14"/>
      <c r="C44" s="28"/>
      <c r="D44" s="4"/>
      <c r="E44" s="4"/>
      <c r="F44" s="4"/>
      <c r="G44" s="29"/>
      <c r="H44" s="10"/>
    </row>
    <row r="45" spans="1:8" x14ac:dyDescent="0.25">
      <c r="A45" s="14"/>
      <c r="B45" s="14"/>
      <c r="C45" s="30"/>
      <c r="D45" s="50" t="s">
        <v>650</v>
      </c>
      <c r="E45" s="50"/>
      <c r="F45" s="175" t="b">
        <f>'Section B'!C79&lt;='Section B'!D17</f>
        <v>1</v>
      </c>
      <c r="G45" s="29"/>
      <c r="H45" s="10"/>
    </row>
    <row r="46" spans="1:8" x14ac:dyDescent="0.25">
      <c r="A46" s="14"/>
      <c r="B46" s="14"/>
      <c r="C46" s="30"/>
      <c r="D46" s="4"/>
      <c r="E46" s="50"/>
      <c r="F46" s="175"/>
      <c r="G46" s="29"/>
      <c r="H46" s="10"/>
    </row>
    <row r="47" spans="1:8" x14ac:dyDescent="0.25">
      <c r="A47" s="14"/>
      <c r="B47" s="14"/>
      <c r="C47" s="30"/>
      <c r="D47" s="50" t="s">
        <v>651</v>
      </c>
      <c r="E47" s="50"/>
      <c r="F47" s="175" t="b">
        <f>'Section B'!C83&lt;='Section B'!D19</f>
        <v>1</v>
      </c>
      <c r="G47" s="29"/>
      <c r="H47" s="10"/>
    </row>
    <row r="48" spans="1:8" x14ac:dyDescent="0.25">
      <c r="A48" s="14"/>
      <c r="B48" s="14"/>
      <c r="C48" s="28"/>
      <c r="D48" s="4"/>
      <c r="E48" s="4"/>
      <c r="F48" s="4"/>
      <c r="G48" s="29"/>
      <c r="H48" s="10"/>
    </row>
    <row r="49" spans="1:8" x14ac:dyDescent="0.25">
      <c r="A49" s="14"/>
      <c r="B49" s="14"/>
      <c r="C49" s="30"/>
      <c r="D49" s="50" t="s">
        <v>652</v>
      </c>
      <c r="E49" s="50"/>
      <c r="F49" s="175" t="b">
        <f>'Section B'!C87&lt;='Section B'!D22</f>
        <v>1</v>
      </c>
      <c r="G49" s="29"/>
      <c r="H49" s="10"/>
    </row>
    <row r="50" spans="1:8" x14ac:dyDescent="0.25">
      <c r="A50" s="14"/>
      <c r="B50" s="14"/>
      <c r="C50" s="30"/>
      <c r="D50" s="50"/>
      <c r="E50" s="50"/>
      <c r="F50" s="50"/>
      <c r="G50" s="29"/>
      <c r="H50" s="10"/>
    </row>
    <row r="51" spans="1:8" x14ac:dyDescent="0.25">
      <c r="A51" s="14"/>
      <c r="B51" s="14"/>
      <c r="C51" s="28"/>
      <c r="D51" s="50" t="s">
        <v>653</v>
      </c>
      <c r="E51" s="50"/>
      <c r="F51" s="175" t="b">
        <f>'Section B'!C91&lt;='Section B'!D28</f>
        <v>1</v>
      </c>
      <c r="G51" s="29"/>
      <c r="H51" s="10"/>
    </row>
    <row r="52" spans="1:8" x14ac:dyDescent="0.25">
      <c r="A52" s="14"/>
      <c r="B52" s="14"/>
      <c r="C52" s="169"/>
      <c r="D52" s="4"/>
      <c r="E52" s="4"/>
      <c r="F52" s="4"/>
      <c r="G52" s="19"/>
      <c r="H52" s="10"/>
    </row>
    <row r="53" spans="1:8" x14ac:dyDescent="0.25">
      <c r="A53" s="14"/>
      <c r="B53" s="14"/>
      <c r="C53" s="181" t="s">
        <v>3</v>
      </c>
      <c r="D53" s="4" t="s">
        <v>400</v>
      </c>
      <c r="E53" s="4"/>
      <c r="F53" s="4"/>
      <c r="G53" s="29"/>
      <c r="H53" s="10"/>
    </row>
    <row r="54" spans="1:8" x14ac:dyDescent="0.25">
      <c r="A54" s="14"/>
      <c r="B54" s="14"/>
      <c r="C54" s="181"/>
      <c r="D54" s="4"/>
      <c r="E54" s="4"/>
      <c r="F54" s="4"/>
      <c r="G54" s="29"/>
      <c r="H54" s="10"/>
    </row>
    <row r="55" spans="1:8" x14ac:dyDescent="0.25">
      <c r="A55" s="14"/>
      <c r="B55" s="14"/>
      <c r="C55" s="30"/>
      <c r="D55" s="50" t="s">
        <v>428</v>
      </c>
      <c r="E55" s="50"/>
      <c r="F55" s="175" t="b">
        <f>'Section B'!C99&lt;='Section B'!D11</f>
        <v>1</v>
      </c>
      <c r="G55" s="29"/>
      <c r="H55" s="10"/>
    </row>
    <row r="56" spans="1:8" x14ac:dyDescent="0.25">
      <c r="A56" s="14"/>
      <c r="B56" s="14"/>
      <c r="C56" s="28"/>
      <c r="D56" s="4"/>
      <c r="E56" s="4"/>
      <c r="F56" s="4"/>
      <c r="G56" s="29"/>
      <c r="H56" s="10"/>
    </row>
    <row r="57" spans="1:8" x14ac:dyDescent="0.25">
      <c r="A57" s="14"/>
      <c r="B57" s="14"/>
      <c r="C57" s="30"/>
      <c r="D57" s="50" t="s">
        <v>429</v>
      </c>
      <c r="E57" s="50"/>
      <c r="F57" s="175" t="b">
        <f>'Section B'!C103&lt;='Section B'!D14</f>
        <v>1</v>
      </c>
      <c r="G57" s="29"/>
      <c r="H57" s="10"/>
    </row>
    <row r="58" spans="1:8" x14ac:dyDescent="0.25">
      <c r="A58" s="14"/>
      <c r="B58" s="14"/>
      <c r="C58" s="30"/>
      <c r="D58" s="4"/>
      <c r="E58" s="50"/>
      <c r="F58" s="175"/>
      <c r="G58" s="29"/>
      <c r="H58" s="10"/>
    </row>
    <row r="59" spans="1:8" x14ac:dyDescent="0.25">
      <c r="A59" s="14"/>
      <c r="B59" s="14"/>
      <c r="C59" s="30"/>
      <c r="D59" s="50" t="s">
        <v>654</v>
      </c>
      <c r="E59" s="50"/>
      <c r="F59" s="175" t="b">
        <f>'Section B'!C107&lt;='Section B'!D17</f>
        <v>1</v>
      </c>
      <c r="G59" s="29"/>
      <c r="H59" s="10"/>
    </row>
    <row r="60" spans="1:8" x14ac:dyDescent="0.25">
      <c r="A60" s="14"/>
      <c r="B60" s="14"/>
      <c r="C60" s="28"/>
      <c r="D60" s="4"/>
      <c r="E60" s="4"/>
      <c r="F60" s="4"/>
      <c r="G60" s="29"/>
      <c r="H60" s="10"/>
    </row>
    <row r="61" spans="1:8" x14ac:dyDescent="0.25">
      <c r="A61" s="14"/>
      <c r="B61" s="14"/>
      <c r="C61" s="28"/>
      <c r="D61" s="50" t="s">
        <v>655</v>
      </c>
      <c r="E61" s="50"/>
      <c r="F61" s="175" t="b">
        <f>'Section B'!C111&lt;='Section B'!D19</f>
        <v>1</v>
      </c>
      <c r="G61" s="29"/>
      <c r="H61" s="10"/>
    </row>
    <row r="62" spans="1:8" x14ac:dyDescent="0.25">
      <c r="A62" s="14"/>
      <c r="B62" s="14"/>
      <c r="C62" s="28"/>
      <c r="D62" s="4"/>
      <c r="E62" s="4"/>
      <c r="F62" s="4"/>
      <c r="G62" s="29"/>
      <c r="H62" s="10"/>
    </row>
    <row r="63" spans="1:8" x14ac:dyDescent="0.25">
      <c r="A63" s="14"/>
      <c r="B63" s="14"/>
      <c r="C63" s="28"/>
      <c r="D63" s="50" t="s">
        <v>656</v>
      </c>
      <c r="E63" s="50"/>
      <c r="F63" s="175" t="b">
        <f>'Section B'!C115&lt;='Section B'!D22</f>
        <v>1</v>
      </c>
      <c r="G63" s="29"/>
      <c r="H63" s="10"/>
    </row>
    <row r="64" spans="1:8" x14ac:dyDescent="0.25">
      <c r="A64" s="14"/>
      <c r="B64" s="14"/>
      <c r="C64" s="30"/>
      <c r="D64" s="50"/>
      <c r="E64" s="50"/>
      <c r="F64" s="50"/>
      <c r="G64" s="29"/>
      <c r="H64" s="10"/>
    </row>
    <row r="65" spans="1:8" x14ac:dyDescent="0.25">
      <c r="A65" s="14"/>
      <c r="B65" s="14"/>
      <c r="C65" s="30"/>
      <c r="D65" s="50" t="s">
        <v>657</v>
      </c>
      <c r="E65" s="50"/>
      <c r="F65" s="175" t="b">
        <f>'Section B'!C119&lt;='Section B'!D28</f>
        <v>1</v>
      </c>
      <c r="G65" s="29"/>
      <c r="H65" s="10"/>
    </row>
    <row r="66" spans="1:8" x14ac:dyDescent="0.25">
      <c r="A66" s="14"/>
      <c r="B66" s="14"/>
      <c r="C66" s="45"/>
      <c r="D66" s="149"/>
      <c r="E66" s="149"/>
      <c r="F66" s="149"/>
      <c r="G66" s="31"/>
      <c r="H66" s="10"/>
    </row>
    <row r="67" spans="1:8" x14ac:dyDescent="0.25">
      <c r="A67" s="14"/>
      <c r="B67" s="14"/>
      <c r="C67" s="46"/>
      <c r="D67" s="26"/>
      <c r="E67" s="26"/>
      <c r="F67" s="26"/>
      <c r="G67" s="26"/>
      <c r="H67" s="10"/>
    </row>
    <row r="68" spans="1:8" x14ac:dyDescent="0.25">
      <c r="A68" s="14"/>
      <c r="B68" s="14"/>
      <c r="C68" s="539">
        <v>3</v>
      </c>
      <c r="D68" s="541" t="s">
        <v>403</v>
      </c>
      <c r="E68" s="541"/>
      <c r="F68" s="541"/>
      <c r="G68" s="561"/>
      <c r="H68" s="10"/>
    </row>
    <row r="69" spans="1:8" x14ac:dyDescent="0.25">
      <c r="A69" s="14"/>
      <c r="B69" s="14"/>
      <c r="C69" s="540"/>
      <c r="D69" s="445"/>
      <c r="E69" s="445"/>
      <c r="F69" s="445"/>
      <c r="G69" s="562"/>
      <c r="H69" s="10"/>
    </row>
    <row r="70" spans="1:8" x14ac:dyDescent="0.25">
      <c r="A70" s="14"/>
      <c r="B70" s="14"/>
      <c r="C70" s="169"/>
      <c r="D70" s="23"/>
      <c r="E70" s="23"/>
      <c r="F70" s="23"/>
      <c r="G70" s="183"/>
      <c r="H70" s="10"/>
    </row>
    <row r="71" spans="1:8" x14ac:dyDescent="0.25">
      <c r="A71" s="14"/>
      <c r="B71" s="14"/>
      <c r="C71" s="181" t="s">
        <v>4</v>
      </c>
      <c r="D71" s="4" t="s">
        <v>410</v>
      </c>
      <c r="E71" s="4"/>
      <c r="F71" s="4"/>
      <c r="G71" s="29"/>
      <c r="H71" s="10"/>
    </row>
    <row r="72" spans="1:8" x14ac:dyDescent="0.25">
      <c r="A72" s="14"/>
      <c r="B72" s="14"/>
      <c r="C72" s="181"/>
      <c r="D72" s="23"/>
      <c r="E72" s="23"/>
      <c r="F72" s="23"/>
      <c r="G72" s="24"/>
      <c r="H72" s="10"/>
    </row>
    <row r="73" spans="1:8" x14ac:dyDescent="0.25">
      <c r="A73" s="14"/>
      <c r="B73" s="14"/>
      <c r="C73" s="30"/>
      <c r="D73" s="50" t="s">
        <v>432</v>
      </c>
      <c r="E73" s="50"/>
      <c r="F73" s="175" t="b">
        <f>'Section B'!C129&lt;='Section B'!C43</f>
        <v>1</v>
      </c>
      <c r="G73" s="34"/>
      <c r="H73" s="10"/>
    </row>
    <row r="74" spans="1:8" x14ac:dyDescent="0.25">
      <c r="A74" s="14"/>
      <c r="B74" s="14"/>
      <c r="C74" s="44"/>
      <c r="D74" s="4"/>
      <c r="E74" s="4"/>
      <c r="F74" s="10"/>
      <c r="G74" s="29"/>
      <c r="H74" s="10"/>
    </row>
    <row r="75" spans="1:8" x14ac:dyDescent="0.25">
      <c r="A75" s="14"/>
      <c r="B75" s="14"/>
      <c r="C75" s="181" t="s">
        <v>5</v>
      </c>
      <c r="D75" s="4" t="s">
        <v>406</v>
      </c>
      <c r="E75" s="4"/>
      <c r="F75" s="4"/>
      <c r="G75" s="34"/>
      <c r="H75" s="10"/>
    </row>
    <row r="76" spans="1:8" x14ac:dyDescent="0.25">
      <c r="A76" s="14"/>
      <c r="B76" s="14"/>
      <c r="C76" s="181"/>
      <c r="D76" s="4"/>
      <c r="E76" s="4"/>
      <c r="F76" s="4"/>
      <c r="G76" s="34"/>
      <c r="H76" s="10"/>
    </row>
    <row r="77" spans="1:8" x14ac:dyDescent="0.25">
      <c r="A77" s="14"/>
      <c r="B77" s="14"/>
      <c r="C77" s="30"/>
      <c r="D77" s="50" t="s">
        <v>435</v>
      </c>
      <c r="E77" s="50"/>
      <c r="F77" s="175" t="b">
        <f>'Section B'!C135&lt;='Section B'!C43</f>
        <v>1</v>
      </c>
      <c r="G77" s="34"/>
      <c r="H77" s="10"/>
    </row>
    <row r="78" spans="1:8" x14ac:dyDescent="0.25">
      <c r="A78" s="14"/>
      <c r="B78" s="14"/>
      <c r="C78" s="44"/>
      <c r="D78" s="4"/>
      <c r="E78" s="4"/>
      <c r="F78" s="4"/>
      <c r="G78" s="183"/>
      <c r="H78" s="10"/>
    </row>
    <row r="79" spans="1:8" x14ac:dyDescent="0.25">
      <c r="A79" s="14"/>
      <c r="B79" s="14"/>
      <c r="C79" s="181" t="s">
        <v>356</v>
      </c>
      <c r="D79" s="4" t="s">
        <v>407</v>
      </c>
      <c r="E79" s="4"/>
      <c r="F79" s="4"/>
      <c r="G79" s="183"/>
      <c r="H79" s="10"/>
    </row>
    <row r="80" spans="1:8" x14ac:dyDescent="0.25">
      <c r="A80" s="14"/>
      <c r="B80" s="14"/>
      <c r="C80" s="181"/>
      <c r="D80" s="4"/>
      <c r="E80" s="4"/>
      <c r="F80" s="4"/>
      <c r="G80" s="183"/>
      <c r="H80" s="10"/>
    </row>
    <row r="81" spans="1:8" x14ac:dyDescent="0.25">
      <c r="A81" s="14"/>
      <c r="B81" s="14"/>
      <c r="C81" s="44"/>
      <c r="D81" s="50" t="s">
        <v>436</v>
      </c>
      <c r="E81" s="50"/>
      <c r="F81" s="175" t="b">
        <f>'Section B'!C141&lt;='Section B'!C43</f>
        <v>1</v>
      </c>
      <c r="G81" s="183"/>
      <c r="H81" s="10"/>
    </row>
    <row r="82" spans="1:8" x14ac:dyDescent="0.25">
      <c r="A82" s="14"/>
      <c r="B82" s="14"/>
      <c r="C82" s="22"/>
      <c r="D82" s="23"/>
      <c r="E82" s="23"/>
      <c r="F82" s="23"/>
      <c r="G82" s="29"/>
      <c r="H82" s="10"/>
    </row>
    <row r="83" spans="1:8" x14ac:dyDescent="0.25">
      <c r="A83" s="14"/>
      <c r="B83" s="14"/>
      <c r="C83" s="181" t="s">
        <v>392</v>
      </c>
      <c r="D83" s="4" t="s">
        <v>408</v>
      </c>
      <c r="E83" s="4"/>
      <c r="F83" s="4"/>
      <c r="G83" s="29"/>
      <c r="H83" s="10"/>
    </row>
    <row r="84" spans="1:8" x14ac:dyDescent="0.25">
      <c r="A84" s="14"/>
      <c r="B84" s="14"/>
      <c r="C84" s="181"/>
      <c r="D84" s="23"/>
      <c r="E84" s="23"/>
      <c r="F84" s="23"/>
      <c r="G84" s="24"/>
      <c r="H84" s="10"/>
    </row>
    <row r="85" spans="1:8" x14ac:dyDescent="0.25">
      <c r="A85" s="14"/>
      <c r="B85" s="14"/>
      <c r="C85" s="44"/>
      <c r="D85" s="50" t="s">
        <v>437</v>
      </c>
      <c r="E85" s="50"/>
      <c r="F85" s="175" t="b">
        <f>'Section B'!C147&lt;='Section B'!C43</f>
        <v>1</v>
      </c>
      <c r="G85" s="183"/>
      <c r="H85" s="10"/>
    </row>
    <row r="86" spans="1:8" x14ac:dyDescent="0.25">
      <c r="A86" s="14"/>
      <c r="B86" s="14"/>
      <c r="C86" s="28"/>
      <c r="D86" s="50"/>
      <c r="E86" s="50"/>
      <c r="F86" s="175"/>
      <c r="G86" s="19"/>
      <c r="H86" s="10"/>
    </row>
    <row r="87" spans="1:8" x14ac:dyDescent="0.25">
      <c r="A87" s="14"/>
      <c r="B87" s="14"/>
      <c r="C87" s="563" t="s">
        <v>431</v>
      </c>
      <c r="D87" s="445"/>
      <c r="E87" s="38"/>
      <c r="F87" s="175"/>
      <c r="G87" s="19"/>
      <c r="H87" s="10"/>
    </row>
    <row r="88" spans="1:8" x14ac:dyDescent="0.25">
      <c r="A88" s="14"/>
      <c r="B88" s="14"/>
      <c r="C88" s="566"/>
      <c r="D88" s="567"/>
      <c r="E88" s="567"/>
      <c r="F88" s="567"/>
      <c r="G88" s="19"/>
      <c r="H88" s="10"/>
    </row>
    <row r="89" spans="1:8" x14ac:dyDescent="0.25">
      <c r="A89" s="14"/>
      <c r="B89" s="14"/>
      <c r="C89" s="28"/>
      <c r="D89" s="50" t="s">
        <v>438</v>
      </c>
      <c r="E89" s="50"/>
      <c r="F89" s="175" t="b">
        <f>'Section B'!C129+'Section B'!C135+'Section B'!C141+'Section B'!C147&gt;='Section B'!C43</f>
        <v>1</v>
      </c>
      <c r="G89" s="19"/>
      <c r="H89" s="10"/>
    </row>
    <row r="90" spans="1:8" x14ac:dyDescent="0.25">
      <c r="A90" s="14"/>
      <c r="B90" s="14"/>
      <c r="C90" s="28"/>
      <c r="D90" s="50"/>
      <c r="E90" s="50"/>
      <c r="F90" s="175"/>
      <c r="G90" s="19"/>
      <c r="H90" s="10"/>
    </row>
    <row r="91" spans="1:8" x14ac:dyDescent="0.25">
      <c r="A91" s="14"/>
      <c r="B91" s="14"/>
      <c r="C91" s="28"/>
      <c r="D91" s="50"/>
      <c r="E91" s="50"/>
      <c r="F91" s="175"/>
      <c r="G91" s="19"/>
      <c r="H91" s="10"/>
    </row>
    <row r="92" spans="1:8" x14ac:dyDescent="0.25">
      <c r="A92" s="14"/>
      <c r="B92" s="14"/>
      <c r="C92" s="28"/>
      <c r="D92" s="50" t="s">
        <v>439</v>
      </c>
      <c r="E92" s="50"/>
      <c r="F92" s="175" t="b">
        <f>IF('Section B'!C43=0,IF(AND('Section B'!C129=0,'Section B'!C135=0,'Section B'!C141=0,'Section B'!C147=0),TRUE,FALSE),TRUE)</f>
        <v>1</v>
      </c>
      <c r="G92" s="19"/>
      <c r="H92" s="10"/>
    </row>
    <row r="93" spans="1:8" x14ac:dyDescent="0.25">
      <c r="A93" s="14"/>
      <c r="B93" s="14"/>
      <c r="C93" s="47"/>
      <c r="D93" s="150"/>
      <c r="E93" s="150"/>
      <c r="F93" s="48"/>
      <c r="G93" s="49"/>
      <c r="H93" s="10"/>
    </row>
    <row r="94" spans="1:8" x14ac:dyDescent="0.25">
      <c r="A94" s="14"/>
      <c r="B94" s="145"/>
      <c r="C94" s="144"/>
      <c r="D94" s="50"/>
      <c r="E94" s="50"/>
      <c r="F94" s="175"/>
      <c r="G94" s="146"/>
      <c r="H94" s="10"/>
    </row>
    <row r="95" spans="1:8" x14ac:dyDescent="0.25">
      <c r="A95" s="14"/>
      <c r="B95" s="14"/>
      <c r="C95" s="539">
        <v>4</v>
      </c>
      <c r="D95" s="541" t="s">
        <v>0</v>
      </c>
      <c r="E95" s="541"/>
      <c r="F95" s="541"/>
      <c r="G95" s="561"/>
      <c r="H95" s="10"/>
    </row>
    <row r="96" spans="1:8" x14ac:dyDescent="0.25">
      <c r="A96" s="14"/>
      <c r="B96" s="14"/>
      <c r="C96" s="540"/>
      <c r="D96" s="445"/>
      <c r="E96" s="445"/>
      <c r="F96" s="445"/>
      <c r="G96" s="562"/>
      <c r="H96" s="10"/>
    </row>
    <row r="97" spans="1:8" x14ac:dyDescent="0.25">
      <c r="A97" s="14"/>
      <c r="B97" s="14"/>
      <c r="C97" s="169"/>
      <c r="D97" s="38"/>
      <c r="E97" s="38"/>
      <c r="F97" s="38"/>
      <c r="G97" s="183"/>
      <c r="H97" s="10"/>
    </row>
    <row r="98" spans="1:8" x14ac:dyDescent="0.25">
      <c r="A98" s="14"/>
      <c r="B98" s="14"/>
      <c r="C98" s="169"/>
      <c r="D98" s="50" t="s">
        <v>430</v>
      </c>
      <c r="E98" s="50"/>
      <c r="F98" s="175" t="b">
        <f>'Section B'!C157+'Section B'!C163='Section B'!D11</f>
        <v>1</v>
      </c>
      <c r="G98" s="183"/>
      <c r="H98" s="10"/>
    </row>
    <row r="99" spans="1:8" x14ac:dyDescent="0.25">
      <c r="A99" s="14"/>
      <c r="B99" s="14"/>
      <c r="C99" s="169"/>
      <c r="D99" s="4"/>
      <c r="E99" s="4"/>
      <c r="F99" s="175"/>
      <c r="G99" s="183"/>
      <c r="H99" s="10"/>
    </row>
    <row r="100" spans="1:8" x14ac:dyDescent="0.25">
      <c r="A100" s="14"/>
      <c r="B100" s="14"/>
      <c r="C100" s="169"/>
      <c r="D100" s="50"/>
      <c r="E100" s="50"/>
      <c r="F100" s="50"/>
      <c r="G100" s="183"/>
      <c r="H100" s="10"/>
    </row>
    <row r="101" spans="1:8" x14ac:dyDescent="0.25">
      <c r="A101" s="14"/>
      <c r="B101" s="14"/>
      <c r="C101" s="181" t="s">
        <v>10</v>
      </c>
      <c r="D101" s="4" t="s">
        <v>401</v>
      </c>
      <c r="E101" s="4"/>
      <c r="F101" s="4"/>
      <c r="G101" s="183"/>
      <c r="H101" s="10"/>
    </row>
    <row r="102" spans="1:8" x14ac:dyDescent="0.25">
      <c r="A102" s="14"/>
      <c r="B102" s="14"/>
      <c r="C102" s="181"/>
      <c r="D102" s="23"/>
      <c r="E102" s="23"/>
      <c r="F102" s="23"/>
      <c r="G102" s="183"/>
      <c r="H102" s="10"/>
    </row>
    <row r="103" spans="1:8" x14ac:dyDescent="0.25">
      <c r="A103" s="14"/>
      <c r="B103" s="14"/>
      <c r="C103" s="30"/>
      <c r="D103" s="50" t="s">
        <v>434</v>
      </c>
      <c r="E103" s="50"/>
      <c r="F103" s="175" t="b">
        <f>'Section B'!C157&lt;='Section B'!D11</f>
        <v>1</v>
      </c>
      <c r="G103" s="29"/>
      <c r="H103" s="10"/>
    </row>
    <row r="104" spans="1:8" x14ac:dyDescent="0.25">
      <c r="A104" s="14"/>
      <c r="B104" s="14"/>
      <c r="C104" s="28"/>
      <c r="D104" s="4"/>
      <c r="E104" s="4"/>
      <c r="F104" s="4"/>
      <c r="G104" s="29"/>
      <c r="H104" s="10"/>
    </row>
    <row r="105" spans="1:8" x14ac:dyDescent="0.25">
      <c r="A105" s="14"/>
      <c r="B105" s="14"/>
      <c r="C105" s="28"/>
      <c r="D105" s="50"/>
      <c r="E105" s="50"/>
      <c r="F105" s="50"/>
      <c r="G105" s="29"/>
      <c r="H105" s="10"/>
    </row>
    <row r="106" spans="1:8" x14ac:dyDescent="0.25">
      <c r="A106" s="14"/>
      <c r="B106" s="14"/>
      <c r="C106" s="181" t="s">
        <v>11</v>
      </c>
      <c r="D106" s="4" t="s">
        <v>402</v>
      </c>
      <c r="E106" s="4"/>
      <c r="F106" s="4"/>
      <c r="G106" s="29"/>
      <c r="H106" s="10"/>
    </row>
    <row r="107" spans="1:8" x14ac:dyDescent="0.25">
      <c r="A107" s="14"/>
      <c r="B107" s="14"/>
      <c r="C107" s="44"/>
      <c r="D107" s="23"/>
      <c r="E107" s="23"/>
      <c r="F107" s="175"/>
      <c r="G107" s="29"/>
      <c r="H107" s="10"/>
    </row>
    <row r="108" spans="1:8" x14ac:dyDescent="0.25">
      <c r="A108" s="14"/>
      <c r="B108" s="14"/>
      <c r="C108" s="30"/>
      <c r="D108" s="50" t="s">
        <v>433</v>
      </c>
      <c r="E108" s="50"/>
      <c r="F108" s="175" t="b">
        <f>'Section B'!C163&lt;='Section B'!D11</f>
        <v>1</v>
      </c>
      <c r="G108" s="183"/>
      <c r="H108" s="10"/>
    </row>
    <row r="109" spans="1:8" x14ac:dyDescent="0.25">
      <c r="A109" s="14"/>
      <c r="B109" s="14"/>
      <c r="C109" s="30"/>
      <c r="D109" s="4"/>
      <c r="E109" s="4"/>
      <c r="F109" s="4"/>
      <c r="G109" s="183"/>
      <c r="H109" s="10"/>
    </row>
    <row r="110" spans="1:8" x14ac:dyDescent="0.25">
      <c r="A110" s="14"/>
      <c r="B110" s="14"/>
      <c r="C110" s="25"/>
      <c r="D110" s="69"/>
      <c r="E110" s="69"/>
      <c r="F110" s="69"/>
      <c r="G110" s="33"/>
      <c r="H110" s="10"/>
    </row>
    <row r="111" spans="1:8" x14ac:dyDescent="0.25">
      <c r="A111" s="14"/>
      <c r="B111" s="14"/>
      <c r="C111" s="175"/>
      <c r="D111" s="4"/>
      <c r="E111" s="4"/>
      <c r="F111" s="4"/>
      <c r="G111" s="171"/>
      <c r="H111" s="10"/>
    </row>
    <row r="112" spans="1:8" x14ac:dyDescent="0.25">
      <c r="A112" s="14"/>
      <c r="B112" s="560" t="s">
        <v>812</v>
      </c>
      <c r="C112" s="560"/>
      <c r="D112" s="560"/>
      <c r="E112" s="560"/>
      <c r="F112" s="560"/>
      <c r="G112" s="560"/>
      <c r="H112" s="10"/>
    </row>
    <row r="113" spans="1:8" x14ac:dyDescent="0.25">
      <c r="A113" s="14"/>
      <c r="B113" s="10"/>
      <c r="C113" s="14"/>
      <c r="D113" s="10"/>
      <c r="E113" s="10"/>
      <c r="F113" s="10"/>
      <c r="G113" s="10"/>
      <c r="H113" s="10"/>
    </row>
    <row r="114" spans="1:8" x14ac:dyDescent="0.25">
      <c r="A114" s="14"/>
      <c r="B114" s="10"/>
      <c r="C114" s="233"/>
      <c r="D114" s="234"/>
      <c r="E114" s="258"/>
      <c r="F114" s="161"/>
      <c r="G114" s="162"/>
      <c r="H114" s="10"/>
    </row>
    <row r="115" spans="1:8" ht="31.5" x14ac:dyDescent="0.25">
      <c r="A115" s="14"/>
      <c r="B115" s="10"/>
      <c r="C115" s="164"/>
      <c r="D115" s="50" t="s">
        <v>440</v>
      </c>
      <c r="E115" s="11"/>
      <c r="F115" s="175" t="b">
        <f>'Section D'!C10&lt;='Section B'!D11</f>
        <v>1</v>
      </c>
      <c r="G115" s="163"/>
      <c r="H115" s="10"/>
    </row>
    <row r="116" spans="1:8" x14ac:dyDescent="0.25">
      <c r="A116" s="14"/>
      <c r="B116" s="10"/>
      <c r="C116" s="164"/>
      <c r="D116" s="10"/>
      <c r="E116" s="10"/>
      <c r="F116" s="10"/>
      <c r="G116" s="163"/>
      <c r="H116" s="10"/>
    </row>
    <row r="117" spans="1:8" ht="31.5" x14ac:dyDescent="0.25">
      <c r="A117" s="14"/>
      <c r="B117" s="10"/>
      <c r="C117" s="164"/>
      <c r="D117" s="50" t="s">
        <v>674</v>
      </c>
      <c r="E117" s="11"/>
      <c r="F117" s="175" t="b">
        <f>'Section D'!C15&lt;='Section B'!D11</f>
        <v>1</v>
      </c>
      <c r="G117" s="163"/>
      <c r="H117" s="10"/>
    </row>
    <row r="118" spans="1:8" x14ac:dyDescent="0.25">
      <c r="A118" s="14"/>
      <c r="B118" s="10"/>
      <c r="C118" s="164"/>
      <c r="D118" s="10"/>
      <c r="E118" s="10"/>
      <c r="F118" s="10"/>
      <c r="G118" s="163"/>
      <c r="H118" s="10"/>
    </row>
    <row r="119" spans="1:8" ht="31.5" x14ac:dyDescent="0.25">
      <c r="A119" s="14"/>
      <c r="B119" s="10"/>
      <c r="C119" s="164"/>
      <c r="D119" s="50" t="s">
        <v>675</v>
      </c>
      <c r="E119" s="11"/>
      <c r="F119" s="175" t="b">
        <f>'Section D'!C20&lt;='Section B'!D11</f>
        <v>1</v>
      </c>
      <c r="G119" s="163"/>
      <c r="H119" s="10"/>
    </row>
    <row r="120" spans="1:8" x14ac:dyDescent="0.25">
      <c r="A120" s="14"/>
      <c r="B120" s="10"/>
      <c r="C120" s="164"/>
      <c r="D120" s="10"/>
      <c r="E120" s="10"/>
      <c r="F120" s="10"/>
      <c r="G120" s="163"/>
      <c r="H120" s="10"/>
    </row>
    <row r="121" spans="1:8" x14ac:dyDescent="0.25">
      <c r="A121" s="14"/>
      <c r="B121" s="10"/>
      <c r="C121" s="164"/>
      <c r="D121" s="50" t="s">
        <v>817</v>
      </c>
      <c r="E121" s="175"/>
      <c r="F121" s="175" t="b">
        <f>'Section D'!C25&lt;='Section B'!D11</f>
        <v>1</v>
      </c>
      <c r="G121" s="163"/>
      <c r="H121" s="10"/>
    </row>
    <row r="122" spans="1:8" x14ac:dyDescent="0.25">
      <c r="A122" s="14"/>
      <c r="B122" s="10"/>
      <c r="C122" s="164"/>
      <c r="D122" s="10"/>
      <c r="E122" s="175"/>
      <c r="F122" s="175"/>
      <c r="G122" s="163"/>
      <c r="H122" s="10"/>
    </row>
    <row r="123" spans="1:8" x14ac:dyDescent="0.25">
      <c r="A123" s="14"/>
      <c r="B123" s="10"/>
      <c r="C123" s="164"/>
      <c r="D123" s="50" t="s">
        <v>818</v>
      </c>
      <c r="E123" s="175"/>
      <c r="F123" s="175" t="b">
        <f>'Section D'!C29&lt;='Section B'!D11</f>
        <v>1</v>
      </c>
      <c r="G123" s="163"/>
      <c r="H123" s="10"/>
    </row>
    <row r="124" spans="1:8" x14ac:dyDescent="0.25">
      <c r="A124" s="14"/>
      <c r="B124" s="10"/>
      <c r="C124" s="164"/>
      <c r="D124" s="50"/>
      <c r="E124" s="175"/>
      <c r="F124" s="175"/>
      <c r="G124" s="163"/>
      <c r="H124" s="10"/>
    </row>
    <row r="125" spans="1:8" x14ac:dyDescent="0.25">
      <c r="A125" s="14"/>
      <c r="B125" s="10"/>
      <c r="C125" s="164"/>
      <c r="D125" s="50" t="s">
        <v>445</v>
      </c>
      <c r="E125" s="335"/>
      <c r="F125" s="175" t="b">
        <f>'Section D'!C33&lt;='Section B'!D11</f>
        <v>1</v>
      </c>
      <c r="G125" s="163"/>
      <c r="H125" s="10"/>
    </row>
    <row r="126" spans="1:8" x14ac:dyDescent="0.25">
      <c r="A126" s="14"/>
      <c r="B126" s="10"/>
      <c r="C126" s="164"/>
      <c r="D126" s="50"/>
      <c r="E126" s="335"/>
      <c r="F126" s="175"/>
      <c r="G126" s="163"/>
      <c r="H126" s="10"/>
    </row>
    <row r="127" spans="1:8" x14ac:dyDescent="0.25">
      <c r="A127" s="14"/>
      <c r="B127" s="10"/>
      <c r="C127" s="164"/>
      <c r="D127" s="50" t="s">
        <v>444</v>
      </c>
      <c r="E127" s="335"/>
      <c r="F127" s="175" t="b">
        <f>'Section D'!C38&lt;='Section B'!D11</f>
        <v>1</v>
      </c>
      <c r="G127" s="163"/>
      <c r="H127" s="10"/>
    </row>
    <row r="128" spans="1:8" x14ac:dyDescent="0.25">
      <c r="A128" s="14"/>
      <c r="B128" s="10"/>
      <c r="C128" s="164"/>
      <c r="D128" s="50"/>
      <c r="E128" s="336"/>
      <c r="F128" s="175"/>
      <c r="G128" s="163"/>
      <c r="H128" s="10"/>
    </row>
    <row r="129" spans="1:8" x14ac:dyDescent="0.25">
      <c r="A129" s="14"/>
      <c r="B129" s="10"/>
      <c r="C129" s="164"/>
      <c r="D129" s="337" t="s">
        <v>446</v>
      </c>
      <c r="E129" s="334"/>
      <c r="F129" s="175" t="b">
        <f>'Section D'!C43&lt;='Section B'!D11</f>
        <v>1</v>
      </c>
      <c r="G129" s="163"/>
      <c r="H129" s="10"/>
    </row>
    <row r="130" spans="1:8" x14ac:dyDescent="0.25">
      <c r="A130" s="14"/>
      <c r="B130" s="10"/>
      <c r="C130" s="164"/>
      <c r="D130" s="50"/>
      <c r="E130" s="175"/>
      <c r="F130" s="175"/>
      <c r="G130" s="163"/>
      <c r="H130" s="10"/>
    </row>
    <row r="131" spans="1:8" x14ac:dyDescent="0.25">
      <c r="A131" s="14"/>
      <c r="B131" s="10"/>
      <c r="C131" s="164"/>
      <c r="D131" s="50" t="s">
        <v>447</v>
      </c>
      <c r="E131" s="175"/>
      <c r="F131" s="175" t="b">
        <f>'Section D'!C48&lt;='Section B'!D11</f>
        <v>1</v>
      </c>
      <c r="G131" s="163"/>
      <c r="H131" s="10"/>
    </row>
    <row r="132" spans="1:8" x14ac:dyDescent="0.25">
      <c r="A132" s="14"/>
      <c r="B132" s="10"/>
      <c r="C132" s="164"/>
      <c r="D132" s="50"/>
      <c r="E132" s="175"/>
      <c r="F132" s="175"/>
      <c r="G132" s="163"/>
      <c r="H132" s="10"/>
    </row>
    <row r="133" spans="1:8" x14ac:dyDescent="0.25">
      <c r="A133" s="14"/>
      <c r="B133" s="10"/>
      <c r="C133" s="164"/>
      <c r="D133" s="50" t="s">
        <v>676</v>
      </c>
      <c r="E133" s="175"/>
      <c r="F133" s="175" t="b">
        <f>'Section D'!C53&lt;='Section B'!D11</f>
        <v>1</v>
      </c>
      <c r="G133" s="163"/>
      <c r="H133" s="10"/>
    </row>
    <row r="134" spans="1:8" x14ac:dyDescent="0.25">
      <c r="A134" s="14"/>
      <c r="B134" s="10"/>
      <c r="C134" s="164"/>
      <c r="D134" s="50"/>
      <c r="E134" s="175"/>
      <c r="F134" s="175"/>
      <c r="G134" s="163"/>
      <c r="H134" s="10"/>
    </row>
    <row r="135" spans="1:8" x14ac:dyDescent="0.25">
      <c r="A135" s="14"/>
      <c r="B135" s="10"/>
      <c r="C135" s="164"/>
      <c r="D135" s="50" t="s">
        <v>677</v>
      </c>
      <c r="E135" s="11"/>
      <c r="F135" s="175" t="b">
        <f>'Section D'!C57&lt;='Section B'!D11</f>
        <v>1</v>
      </c>
      <c r="G135" s="163"/>
      <c r="H135" s="10"/>
    </row>
    <row r="136" spans="1:8" x14ac:dyDescent="0.25">
      <c r="A136" s="14"/>
      <c r="B136" s="10"/>
      <c r="C136" s="164"/>
      <c r="D136" s="10"/>
      <c r="E136" s="10"/>
      <c r="F136" s="10"/>
      <c r="G136" s="163"/>
      <c r="H136" s="10"/>
    </row>
    <row r="137" spans="1:8" x14ac:dyDescent="0.25">
      <c r="A137" s="14"/>
      <c r="B137" s="10"/>
      <c r="C137" s="164"/>
      <c r="D137" s="50" t="s">
        <v>678</v>
      </c>
      <c r="E137" s="11"/>
      <c r="F137" s="175" t="b">
        <f>'Section D'!C61&lt;='Section B'!D11</f>
        <v>1</v>
      </c>
      <c r="G137" s="163"/>
      <c r="H137" s="10"/>
    </row>
    <row r="138" spans="1:8" x14ac:dyDescent="0.25">
      <c r="A138" s="14"/>
      <c r="B138" s="10"/>
      <c r="C138" s="165"/>
      <c r="D138" s="166"/>
      <c r="E138" s="166"/>
      <c r="F138" s="166"/>
      <c r="G138" s="167"/>
      <c r="H138" s="10"/>
    </row>
    <row r="139" spans="1:8" x14ac:dyDescent="0.25">
      <c r="A139" s="14"/>
      <c r="B139" s="10"/>
      <c r="C139" s="14"/>
      <c r="D139" s="10"/>
      <c r="E139" s="10"/>
      <c r="F139" s="10"/>
      <c r="G139" s="10"/>
      <c r="H139" s="10"/>
    </row>
    <row r="140" spans="1:8" x14ac:dyDescent="0.25">
      <c r="A140" s="14"/>
      <c r="B140" s="560" t="s">
        <v>813</v>
      </c>
      <c r="C140" s="560"/>
      <c r="D140" s="560"/>
      <c r="E140" s="560"/>
      <c r="F140" s="560"/>
      <c r="G140" s="560"/>
      <c r="H140" s="10"/>
    </row>
    <row r="141" spans="1:8" x14ac:dyDescent="0.25">
      <c r="A141" s="14"/>
      <c r="B141" s="10"/>
      <c r="C141" s="14"/>
      <c r="D141" s="10"/>
      <c r="E141" s="10"/>
      <c r="F141" s="10"/>
      <c r="G141" s="10"/>
      <c r="H141" s="10"/>
    </row>
    <row r="142" spans="1:8" x14ac:dyDescent="0.25">
      <c r="A142" s="14"/>
      <c r="B142" s="10"/>
      <c r="C142" s="233"/>
      <c r="D142" s="234"/>
      <c r="E142" s="258"/>
      <c r="F142" s="161"/>
      <c r="G142" s="162"/>
      <c r="H142" s="10"/>
    </row>
    <row r="143" spans="1:8" ht="31.5" x14ac:dyDescent="0.25">
      <c r="A143" s="14"/>
      <c r="B143" s="10"/>
      <c r="C143" s="164"/>
      <c r="D143" s="260" t="s">
        <v>517</v>
      </c>
      <c r="E143" s="11"/>
      <c r="F143" s="175" t="b">
        <f>'Section G'!D13&lt;='Section B'!D11</f>
        <v>1</v>
      </c>
      <c r="G143" s="163"/>
      <c r="H143" s="10"/>
    </row>
    <row r="144" spans="1:8" x14ac:dyDescent="0.25">
      <c r="A144" s="14"/>
      <c r="B144" s="10"/>
      <c r="C144" s="164"/>
      <c r="D144" s="10"/>
      <c r="E144" s="10"/>
      <c r="F144" s="10"/>
      <c r="G144" s="163"/>
      <c r="H144" s="10"/>
    </row>
    <row r="145" spans="1:8" ht="31.5" x14ac:dyDescent="0.25">
      <c r="A145" s="14"/>
      <c r="B145" s="10"/>
      <c r="C145" s="164"/>
      <c r="D145" s="260" t="s">
        <v>531</v>
      </c>
      <c r="E145" s="11"/>
      <c r="F145" s="175" t="b">
        <f>'Section G'!D20&lt;='Section B'!D11</f>
        <v>1</v>
      </c>
      <c r="G145" s="163"/>
      <c r="H145" s="10"/>
    </row>
    <row r="146" spans="1:8" x14ac:dyDescent="0.25">
      <c r="A146" s="14"/>
      <c r="B146" s="10"/>
      <c r="C146" s="164"/>
      <c r="D146" s="10"/>
      <c r="E146" s="10"/>
      <c r="F146" s="10"/>
      <c r="G146" s="163"/>
      <c r="H146" s="10"/>
    </row>
    <row r="147" spans="1:8" ht="31.5" x14ac:dyDescent="0.25">
      <c r="A147" s="14"/>
      <c r="B147" s="10"/>
      <c r="C147" s="164"/>
      <c r="D147" s="260" t="s">
        <v>524</v>
      </c>
      <c r="E147" s="11"/>
      <c r="F147" s="175" t="b">
        <f>'Section G'!D24&lt;='Section B'!D11</f>
        <v>1</v>
      </c>
      <c r="G147" s="163"/>
      <c r="H147" s="10"/>
    </row>
    <row r="148" spans="1:8" x14ac:dyDescent="0.25">
      <c r="A148" s="14"/>
      <c r="B148" s="10"/>
      <c r="C148" s="164"/>
      <c r="D148" s="10"/>
      <c r="E148" s="10"/>
      <c r="F148" s="10"/>
      <c r="G148" s="163"/>
      <c r="H148" s="10"/>
    </row>
    <row r="149" spans="1:8" x14ac:dyDescent="0.25">
      <c r="A149" s="14"/>
      <c r="B149" s="10"/>
      <c r="C149" s="164"/>
      <c r="D149" s="50" t="s">
        <v>518</v>
      </c>
      <c r="E149" s="50"/>
      <c r="F149" s="175" t="b">
        <f>'Section G'!D29&lt;='Section B'!D11</f>
        <v>1</v>
      </c>
      <c r="G149" s="163"/>
      <c r="H149" s="10"/>
    </row>
    <row r="150" spans="1:8" x14ac:dyDescent="0.25">
      <c r="A150" s="14"/>
      <c r="B150" s="10"/>
      <c r="C150" s="165"/>
      <c r="D150" s="166"/>
      <c r="E150" s="166"/>
      <c r="F150" s="166"/>
      <c r="G150" s="167"/>
      <c r="H150" s="10"/>
    </row>
    <row r="151" spans="1:8" x14ac:dyDescent="0.25">
      <c r="A151" s="14"/>
      <c r="B151" s="10"/>
      <c r="C151" s="14"/>
      <c r="D151" s="10"/>
      <c r="E151" s="10"/>
      <c r="F151" s="10"/>
      <c r="G151" s="10"/>
      <c r="H151" s="10"/>
    </row>
    <row r="152" spans="1:8" x14ac:dyDescent="0.25">
      <c r="A152" s="14"/>
      <c r="B152" s="560" t="s">
        <v>814</v>
      </c>
      <c r="C152" s="560"/>
      <c r="D152" s="560"/>
      <c r="E152" s="177"/>
      <c r="F152" s="177"/>
      <c r="G152" s="10"/>
      <c r="H152" s="10"/>
    </row>
    <row r="153" spans="1:8" x14ac:dyDescent="0.25">
      <c r="A153" s="14"/>
      <c r="B153" s="10"/>
      <c r="C153" s="14"/>
      <c r="D153" s="10"/>
      <c r="E153" s="10"/>
      <c r="F153" s="10"/>
      <c r="G153" s="10"/>
      <c r="H153" s="10"/>
    </row>
    <row r="154" spans="1:8" x14ac:dyDescent="0.25">
      <c r="A154" s="14"/>
      <c r="B154" s="10"/>
      <c r="C154" s="539">
        <v>2</v>
      </c>
      <c r="D154" s="564" t="s">
        <v>64</v>
      </c>
      <c r="E154" s="185"/>
      <c r="F154" s="185"/>
      <c r="G154" s="152"/>
      <c r="H154" s="10"/>
    </row>
    <row r="155" spans="1:8" x14ac:dyDescent="0.25">
      <c r="A155" s="14"/>
      <c r="B155" s="10"/>
      <c r="C155" s="540"/>
      <c r="D155" s="565"/>
      <c r="E155" s="4"/>
      <c r="F155" s="4"/>
      <c r="G155" s="91"/>
      <c r="H155" s="10"/>
    </row>
    <row r="156" spans="1:8" x14ac:dyDescent="0.25">
      <c r="A156" s="14"/>
      <c r="B156" s="10"/>
      <c r="C156" s="22"/>
      <c r="D156" s="10"/>
      <c r="E156" s="10"/>
      <c r="F156" s="10"/>
      <c r="G156" s="91"/>
      <c r="H156" s="10"/>
    </row>
    <row r="157" spans="1:8" x14ac:dyDescent="0.25">
      <c r="A157" s="14"/>
      <c r="B157" s="10"/>
      <c r="C157" s="22"/>
      <c r="D157" s="10" t="s">
        <v>717</v>
      </c>
      <c r="E157" s="10"/>
      <c r="F157" s="175" t="b">
        <f>'Section J'!D38='Section J'!D51</f>
        <v>1</v>
      </c>
      <c r="G157" s="91"/>
      <c r="H157" s="10"/>
    </row>
    <row r="158" spans="1:8" x14ac:dyDescent="0.25">
      <c r="A158" s="14"/>
      <c r="B158" s="10"/>
      <c r="C158" s="25"/>
      <c r="D158" s="69"/>
      <c r="E158" s="69"/>
      <c r="F158" s="69"/>
      <c r="G158" s="151"/>
      <c r="H158" s="10"/>
    </row>
    <row r="159" spans="1:8" x14ac:dyDescent="0.25">
      <c r="A159" s="14"/>
      <c r="B159" s="10"/>
      <c r="C159" s="14"/>
      <c r="D159" s="10"/>
      <c r="E159" s="10"/>
      <c r="F159" s="10"/>
      <c r="G159" s="10"/>
      <c r="H159" s="10"/>
    </row>
    <row r="160" spans="1:8" x14ac:dyDescent="0.25">
      <c r="A160" s="14"/>
      <c r="B160" s="560" t="s">
        <v>83</v>
      </c>
      <c r="C160" s="560"/>
      <c r="D160" s="560"/>
      <c r="E160" s="177"/>
      <c r="F160" s="50"/>
      <c r="G160" s="10"/>
      <c r="H160" s="10"/>
    </row>
    <row r="161" spans="1:8" x14ac:dyDescent="0.25">
      <c r="A161" s="14"/>
      <c r="B161" s="10"/>
      <c r="C161" s="14"/>
      <c r="D161" s="10"/>
      <c r="E161" s="10"/>
      <c r="F161" s="177"/>
      <c r="G161" s="10"/>
      <c r="H161" s="10"/>
    </row>
    <row r="162" spans="1:8" x14ac:dyDescent="0.25">
      <c r="A162" s="14"/>
      <c r="B162" s="10"/>
      <c r="C162" s="558">
        <v>1</v>
      </c>
      <c r="D162" s="541" t="s">
        <v>84</v>
      </c>
      <c r="E162" s="171"/>
      <c r="F162" s="171"/>
      <c r="G162" s="182"/>
      <c r="H162" s="10"/>
    </row>
    <row r="163" spans="1:8" x14ac:dyDescent="0.25">
      <c r="A163" s="14"/>
      <c r="B163" s="10"/>
      <c r="C163" s="559"/>
      <c r="D163" s="445"/>
      <c r="E163" s="38"/>
      <c r="F163" s="38"/>
      <c r="G163" s="183"/>
      <c r="H163" s="10"/>
    </row>
    <row r="164" spans="1:8" x14ac:dyDescent="0.25">
      <c r="A164" s="14"/>
      <c r="B164" s="10"/>
      <c r="C164" s="181"/>
      <c r="D164" s="38"/>
      <c r="E164" s="38"/>
      <c r="F164" s="38"/>
      <c r="G164" s="183"/>
      <c r="H164" s="10"/>
    </row>
    <row r="165" spans="1:8" x14ac:dyDescent="0.25">
      <c r="A165" s="14"/>
      <c r="B165" s="10"/>
      <c r="C165" s="22"/>
      <c r="D165" s="23" t="s">
        <v>96</v>
      </c>
      <c r="E165" s="23"/>
      <c r="F165" s="175" t="b">
        <f>IF(AND(SectionA=TRUE,SectionB=TRUE,SectionC=TRUE,SectionD=TRUE,SectionE=TRUE,SectionF=TRUE,SectionG=TRUE,SectionH=TRUE,SectionI=TRUE,SectionJ=TRUE,SectionK=TRUE),TRUE,FALSE)</f>
        <v>0</v>
      </c>
      <c r="G165" s="91"/>
      <c r="H165" s="10"/>
    </row>
    <row r="166" spans="1:8" x14ac:dyDescent="0.25">
      <c r="A166" s="14"/>
      <c r="B166" s="10"/>
      <c r="C166" s="25"/>
      <c r="D166" s="69"/>
      <c r="E166" s="69"/>
      <c r="F166" s="69"/>
      <c r="G166" s="151"/>
      <c r="H166" s="10"/>
    </row>
    <row r="167" spans="1:8" x14ac:dyDescent="0.25">
      <c r="A167" s="14"/>
      <c r="B167" s="10"/>
      <c r="C167" s="14"/>
      <c r="D167" s="10"/>
      <c r="E167" s="10"/>
      <c r="F167" s="10"/>
      <c r="G167" s="10"/>
      <c r="H167" s="10"/>
    </row>
    <row r="168" spans="1:8" x14ac:dyDescent="0.25">
      <c r="A168" s="14"/>
      <c r="B168" s="9" t="s">
        <v>85</v>
      </c>
      <c r="C168" s="9"/>
      <c r="D168" s="9"/>
      <c r="E168" s="9"/>
      <c r="F168" s="9"/>
      <c r="G168" s="10"/>
      <c r="H168" s="10"/>
    </row>
    <row r="169" spans="1:8" x14ac:dyDescent="0.25">
      <c r="A169" s="14"/>
      <c r="B169" s="10"/>
      <c r="C169" s="14"/>
      <c r="D169" s="10"/>
      <c r="E169" s="10"/>
      <c r="F169" s="10"/>
      <c r="G169" s="10"/>
      <c r="H169" s="10"/>
    </row>
    <row r="170" spans="1:8" x14ac:dyDescent="0.25">
      <c r="A170" s="14"/>
      <c r="B170" s="10"/>
      <c r="C170" s="168"/>
      <c r="D170" s="154"/>
      <c r="E170" s="154"/>
      <c r="F170" s="154"/>
      <c r="G170" s="155"/>
      <c r="H170" s="10"/>
    </row>
    <row r="171" spans="1:8" x14ac:dyDescent="0.25">
      <c r="A171" s="14"/>
      <c r="B171" s="10"/>
      <c r="C171" s="157"/>
      <c r="D171" s="449" t="str">
        <f>IF(OR(F13=FALSE,F15=FALSE,F17=FALSE,F19=FALSE,F21=FALSE,F23=FALSE,F27=FALSE,F29=FALSE,F31=FALSE,F33=FALSE,F35=FALSE,F37=FALSE,F41=FALSE,F43=FALSE,F45=FALSE,F47=FALSE,F49=FALSE,F51=FALSE,F55=FALSE,F57=FALSE,F59=FALSE,F61=FALSE,F63=FALSE,F65=FALSE,F73=FALSE,F77=FALSE,F81=FALSE,F85=FALSE,F89=FALSE,F92=FALSE,F98=FALSE,F103=FALSE,F108=FALSE,F115=FALSE,F117=FALSE,F119=FALSE,F121=FALSE,F123=FALSE,F125=FALSE,F127=FALSE,F129=FALSE,F131=FALSE,F133=FALSE,F135=FALSE,F137=FALSE,F143=FALSE,F145=FALSE,F147=FALSE,F149=FALSE,F157=FALSE,F165=FALSE),"NOT VALIDATED","VALIDATED")</f>
        <v>NOT VALIDATED</v>
      </c>
      <c r="E171" s="449"/>
      <c r="F171" s="449"/>
      <c r="G171" s="156"/>
      <c r="H171" s="10"/>
    </row>
    <row r="172" spans="1:8" x14ac:dyDescent="0.25">
      <c r="A172" s="14"/>
      <c r="B172" s="10"/>
      <c r="C172" s="158"/>
      <c r="D172" s="159"/>
      <c r="E172" s="159"/>
      <c r="F172" s="159"/>
      <c r="G172" s="160"/>
      <c r="H172" s="10"/>
    </row>
    <row r="173" spans="1:8" x14ac:dyDescent="0.25">
      <c r="A173" s="14"/>
      <c r="B173" s="10"/>
      <c r="C173" s="14"/>
      <c r="D173" s="10"/>
      <c r="E173" s="10"/>
      <c r="F173" s="10"/>
      <c r="G173" s="10"/>
      <c r="H173" s="10"/>
    </row>
  </sheetData>
  <sheetProtection algorithmName="SHA-512" hashValue="QEE4K/fHunQslyt817h+rwUXYF47Cyod4jf1zSSOxZXvln9rNXyV3prQPK1F8FXNhOsk8YU7rLCFXpucYhH5qw==" saltValue="rBqe4WXcB85JLt4fTS+1YA==" spinCount="100000" sheet="1" objects="1" scenarios="1"/>
  <mergeCells count="20">
    <mergeCell ref="B6:G6"/>
    <mergeCell ref="C10:C11"/>
    <mergeCell ref="D10:G11"/>
    <mergeCell ref="B7:H7"/>
    <mergeCell ref="B8:D8"/>
    <mergeCell ref="D171:F171"/>
    <mergeCell ref="D162:D163"/>
    <mergeCell ref="C162:C163"/>
    <mergeCell ref="B160:D160"/>
    <mergeCell ref="C68:C69"/>
    <mergeCell ref="D68:G69"/>
    <mergeCell ref="C87:D87"/>
    <mergeCell ref="B112:G112"/>
    <mergeCell ref="D154:D155"/>
    <mergeCell ref="B140:G140"/>
    <mergeCell ref="B152:D152"/>
    <mergeCell ref="C88:F88"/>
    <mergeCell ref="C95:C96"/>
    <mergeCell ref="D95:G96"/>
    <mergeCell ref="C154:C155"/>
  </mergeCells>
  <conditionalFormatting sqref="D171:E171">
    <cfRule type="beginsWith" dxfId="80" priority="463" operator="beginsWith" text="NOT VALIDATED">
      <formula>LEFT(D171,LEN("NOT VALIDATED"))="NOT VALIDATED"</formula>
    </cfRule>
    <cfRule type="containsText" dxfId="79" priority="464" operator="containsText" text="VALIDATED">
      <formula>NOT(ISERROR(SEARCH("VALIDATED",D171)))</formula>
    </cfRule>
  </conditionalFormatting>
  <conditionalFormatting sqref="E121:F134">
    <cfRule type="containsText" dxfId="78" priority="11" operator="containsText" text="TRUE">
      <formula>NOT(ISERROR(SEARCH("TRUE",E121)))</formula>
    </cfRule>
    <cfRule type="containsText" dxfId="77" priority="12" operator="containsText" text="FALSE">
      <formula>NOT(ISERROR(SEARCH("FALSE",E121)))</formula>
    </cfRule>
    <cfRule type="containsText" dxfId="76" priority="13" operator="containsText" text="TRUE">
      <formula>NOT(ISERROR(SEARCH("TRUE",E121)))</formula>
    </cfRule>
    <cfRule type="containsText" dxfId="75" priority="14" operator="containsText" text="FALSE">
      <formula>NOT(ISERROR(SEARCH("FALSE",E121)))</formula>
    </cfRule>
    <cfRule type="containsText" dxfId="74" priority="15" operator="containsText" text="TRUE">
      <formula>NOT(ISERROR(SEARCH("TRUE",E121)))</formula>
    </cfRule>
    <cfRule type="containsText" dxfId="73" priority="16" operator="containsText" text="FALSE">
      <formula>NOT(ISERROR(SEARCH("FALSE",E121)))</formula>
    </cfRule>
    <cfRule type="containsText" dxfId="72" priority="17" operator="containsText" text="FALSE">
      <formula>NOT(ISERROR(SEARCH("FALSE",E121)))</formula>
    </cfRule>
  </conditionalFormatting>
  <conditionalFormatting sqref="F8:F87 F89:F120 E121:F134 F135:F159">
    <cfRule type="containsText" dxfId="71" priority="777" operator="containsText" text="FALSE">
      <formula>NOT(ISERROR(SEARCH("FALSE",E8)))</formula>
    </cfRule>
  </conditionalFormatting>
  <conditionalFormatting sqref="F13 F15 F17 F19 F21 F23 F27 F29 F31 F35 F37 F40:F41 F43 F45:F47 F49 F51 F55 F57:F59 F61 F63 F65 F73 F77 F81 F85:F87 F89:F120 E121:F134 F135:F151 F157 F159">
    <cfRule type="containsText" dxfId="70" priority="766" operator="containsText" text="FALSE">
      <formula>NOT(ISERROR(SEARCH("FALSE",E13)))</formula>
    </cfRule>
  </conditionalFormatting>
  <conditionalFormatting sqref="F13 F61 F63 F65 F98 F103">
    <cfRule type="containsText" dxfId="69" priority="776" operator="containsText" text="FALSE">
      <formula>NOT(ISERROR(SEARCH("FALSE",F13)))</formula>
    </cfRule>
  </conditionalFormatting>
  <conditionalFormatting sqref="F33">
    <cfRule type="containsText" dxfId="68" priority="18" operator="containsText" text="TRUE">
      <formula>NOT(ISERROR(SEARCH("TRUE",F33)))</formula>
    </cfRule>
    <cfRule type="containsText" dxfId="67" priority="19" operator="containsText" text="FALSE">
      <formula>NOT(ISERROR(SEARCH("FALSE",F33)))</formula>
    </cfRule>
  </conditionalFormatting>
  <conditionalFormatting sqref="F89:F120 F135:F151 E121:F134 F13 F15 F17 F19 F21 F23 F27 F29 F31 F35 F37 F40:F41 F43 F45:F47 F49 F51 F55 F57:F59 F61 F63 F65 F73 F77 F81 F85:F87 F157 F159">
    <cfRule type="containsText" dxfId="66" priority="765" operator="containsText" text="TRUE">
      <formula>NOT(ISERROR(SEARCH("TRUE",E13)))</formula>
    </cfRule>
  </conditionalFormatting>
  <conditionalFormatting sqref="F115">
    <cfRule type="containsText" dxfId="65" priority="326" operator="containsText" text="TRUE">
      <formula>NOT(ISERROR(SEARCH("TRUE",F115)))</formula>
    </cfRule>
    <cfRule type="containsText" dxfId="64" priority="327" operator="containsText" text="FALSE">
      <formula>NOT(ISERROR(SEARCH("FALSE",F115)))</formula>
    </cfRule>
    <cfRule type="containsText" dxfId="63" priority="325" operator="containsText" text="FALSE">
      <formula>NOT(ISERROR(SEARCH("FALSE",F115)))</formula>
    </cfRule>
    <cfRule type="containsText" dxfId="62" priority="324" operator="containsText" text="TRUE">
      <formula>NOT(ISERROR(SEARCH("TRUE",F115)))</formula>
    </cfRule>
    <cfRule type="containsText" dxfId="61" priority="323" operator="containsText" text="FALSE">
      <formula>NOT(ISERROR(SEARCH("FALSE",F115)))</formula>
    </cfRule>
    <cfRule type="containsText" dxfId="60" priority="322" operator="containsText" text="TRUE">
      <formula>NOT(ISERROR(SEARCH("TRUE",F115)))</formula>
    </cfRule>
  </conditionalFormatting>
  <conditionalFormatting sqref="F116:F117">
    <cfRule type="containsText" dxfId="59" priority="314" operator="containsText" text="FALSE">
      <formula>NOT(ISERROR(SEARCH("FALSE",F116)))</formula>
    </cfRule>
  </conditionalFormatting>
  <conditionalFormatting sqref="F117">
    <cfRule type="containsText" dxfId="58" priority="313" operator="containsText" text="FALSE">
      <formula>NOT(ISERROR(SEARCH("FALSE",F117)))</formula>
    </cfRule>
    <cfRule type="containsText" dxfId="57" priority="312" operator="containsText" text="TRUE">
      <formula>NOT(ISERROR(SEARCH("TRUE",F117)))</formula>
    </cfRule>
    <cfRule type="containsText" dxfId="56" priority="311" operator="containsText" text="FALSE">
      <formula>NOT(ISERROR(SEARCH("FALSE",F117)))</formula>
    </cfRule>
    <cfRule type="containsText" dxfId="55" priority="310" operator="containsText" text="TRUE">
      <formula>NOT(ISERROR(SEARCH("TRUE",F117)))</formula>
    </cfRule>
    <cfRule type="containsText" dxfId="54" priority="309" operator="containsText" text="FALSE">
      <formula>NOT(ISERROR(SEARCH("FALSE",F117)))</formula>
    </cfRule>
    <cfRule type="containsText" dxfId="53" priority="308" operator="containsText" text="TRUE">
      <formula>NOT(ISERROR(SEARCH("TRUE",F117)))</formula>
    </cfRule>
  </conditionalFormatting>
  <conditionalFormatting sqref="F118">
    <cfRule type="containsText" dxfId="52" priority="293" operator="containsText" text="FALSE">
      <formula>NOT(ISERROR(SEARCH("FALSE",F118)))</formula>
    </cfRule>
  </conditionalFormatting>
  <conditionalFormatting sqref="F119">
    <cfRule type="containsText" dxfId="51" priority="307" operator="containsText" text="FALSE">
      <formula>NOT(ISERROR(SEARCH("FALSE",F119)))</formula>
    </cfRule>
    <cfRule type="containsText" dxfId="50" priority="306" operator="containsText" text="FALSE">
      <formula>NOT(ISERROR(SEARCH("FALSE",F119)))</formula>
    </cfRule>
    <cfRule type="containsText" dxfId="49" priority="305" operator="containsText" text="TRUE">
      <formula>NOT(ISERROR(SEARCH("TRUE",F119)))</formula>
    </cfRule>
    <cfRule type="containsText" dxfId="48" priority="304" operator="containsText" text="FALSE">
      <formula>NOT(ISERROR(SEARCH("FALSE",F119)))</formula>
    </cfRule>
    <cfRule type="containsText" dxfId="47" priority="303" operator="containsText" text="TRUE">
      <formula>NOT(ISERROR(SEARCH("TRUE",F119)))</formula>
    </cfRule>
    <cfRule type="containsText" dxfId="46" priority="302" operator="containsText" text="FALSE">
      <formula>NOT(ISERROR(SEARCH("FALSE",F119)))</formula>
    </cfRule>
    <cfRule type="containsText" dxfId="45" priority="301" operator="containsText" text="TRUE">
      <formula>NOT(ISERROR(SEARCH("TRUE",F119)))</formula>
    </cfRule>
  </conditionalFormatting>
  <conditionalFormatting sqref="F120">
    <cfRule type="containsText" dxfId="44" priority="292" operator="containsText" text="FALSE">
      <formula>NOT(ISERROR(SEARCH("FALSE",F120)))</formula>
    </cfRule>
  </conditionalFormatting>
  <conditionalFormatting sqref="F135">
    <cfRule type="containsText" dxfId="43" priority="253" operator="containsText" text="TRUE">
      <formula>NOT(ISERROR(SEARCH("TRUE",F135)))</formula>
    </cfRule>
    <cfRule type="containsText" dxfId="42" priority="254" operator="containsText" text="FALSE">
      <formula>NOT(ISERROR(SEARCH("FALSE",F135)))</formula>
    </cfRule>
    <cfRule type="containsText" dxfId="41" priority="255" operator="containsText" text="TRUE">
      <formula>NOT(ISERROR(SEARCH("TRUE",F135)))</formula>
    </cfRule>
    <cfRule type="containsText" dxfId="40" priority="256" operator="containsText" text="FALSE">
      <formula>NOT(ISERROR(SEARCH("FALSE",F135)))</formula>
    </cfRule>
    <cfRule type="containsText" dxfId="39" priority="257" operator="containsText" text="TRUE">
      <formula>NOT(ISERROR(SEARCH("TRUE",F135)))</formula>
    </cfRule>
    <cfRule type="containsText" dxfId="38" priority="258" operator="containsText" text="FALSE">
      <formula>NOT(ISERROR(SEARCH("FALSE",F135)))</formula>
    </cfRule>
  </conditionalFormatting>
  <conditionalFormatting sqref="F136">
    <cfRule type="containsText" dxfId="37" priority="252" operator="containsText" text="FALSE">
      <formula>NOT(ISERROR(SEARCH("FALSE",F136)))</formula>
    </cfRule>
  </conditionalFormatting>
  <conditionalFormatting sqref="F137">
    <cfRule type="containsText" dxfId="36" priority="284" operator="containsText" text="TRUE">
      <formula>NOT(ISERROR(SEARCH("TRUE",F137)))</formula>
    </cfRule>
    <cfRule type="containsText" dxfId="35" priority="285" operator="containsText" text="FALSE">
      <formula>NOT(ISERROR(SEARCH("FALSE",F137)))</formula>
    </cfRule>
    <cfRule type="containsText" dxfId="34" priority="286" operator="containsText" text="TRUE">
      <formula>NOT(ISERROR(SEARCH("TRUE",F137)))</formula>
    </cfRule>
    <cfRule type="containsText" dxfId="33" priority="287" operator="containsText" text="FALSE">
      <formula>NOT(ISERROR(SEARCH("FALSE",F137)))</formula>
    </cfRule>
    <cfRule type="containsText" dxfId="32" priority="288" operator="containsText" text="TRUE">
      <formula>NOT(ISERROR(SEARCH("TRUE",F137)))</formula>
    </cfRule>
    <cfRule type="containsText" dxfId="31" priority="289" operator="containsText" text="FALSE">
      <formula>NOT(ISERROR(SEARCH("FALSE",F137)))</formula>
    </cfRule>
  </conditionalFormatting>
  <conditionalFormatting sqref="F137:F138">
    <cfRule type="containsText" dxfId="30" priority="290" operator="containsText" text="FALSE">
      <formula>NOT(ISERROR(SEARCH("FALSE",F137)))</formula>
    </cfRule>
  </conditionalFormatting>
  <conditionalFormatting sqref="F141:F144">
    <cfRule type="containsText" dxfId="29" priority="214" operator="containsText" text="FALSE">
      <formula>NOT(ISERROR(SEARCH("FALSE",F141)))</formula>
    </cfRule>
  </conditionalFormatting>
  <conditionalFormatting sqref="F143">
    <cfRule type="containsText" dxfId="28" priority="213" operator="containsText" text="FALSE">
      <formula>NOT(ISERROR(SEARCH("FALSE",F143)))</formula>
    </cfRule>
    <cfRule type="containsText" dxfId="27" priority="212" operator="containsText" text="TRUE">
      <formula>NOT(ISERROR(SEARCH("TRUE",F143)))</formula>
    </cfRule>
    <cfRule type="containsText" dxfId="26" priority="211" operator="containsText" text="FALSE">
      <formula>NOT(ISERROR(SEARCH("FALSE",F143)))</formula>
    </cfRule>
    <cfRule type="containsText" dxfId="25" priority="210" operator="containsText" text="TRUE">
      <formula>NOT(ISERROR(SEARCH("TRUE",F143)))</formula>
    </cfRule>
    <cfRule type="containsText" dxfId="24" priority="208" operator="containsText" text="TRUE">
      <formula>NOT(ISERROR(SEARCH("TRUE",F143)))</formula>
    </cfRule>
    <cfRule type="containsText" dxfId="23" priority="209" operator="containsText" text="FALSE">
      <formula>NOT(ISERROR(SEARCH("FALSE",F143)))</formula>
    </cfRule>
  </conditionalFormatting>
  <conditionalFormatting sqref="F145">
    <cfRule type="containsText" dxfId="22" priority="218" operator="containsText" text="TRUE">
      <formula>NOT(ISERROR(SEARCH("TRUE",F145)))</formula>
    </cfRule>
    <cfRule type="containsText" dxfId="21" priority="217" operator="containsText" text="FALSE">
      <formula>NOT(ISERROR(SEARCH("FALSE",F145)))</formula>
    </cfRule>
    <cfRule type="containsText" dxfId="20" priority="216" operator="containsText" text="TRUE">
      <formula>NOT(ISERROR(SEARCH("TRUE",F145)))</formula>
    </cfRule>
    <cfRule type="containsText" dxfId="19" priority="221" operator="containsText" text="FALSE">
      <formula>NOT(ISERROR(SEARCH("FALSE",F145)))</formula>
    </cfRule>
    <cfRule type="containsText" dxfId="18" priority="220" operator="containsText" text="TRUE">
      <formula>NOT(ISERROR(SEARCH("TRUE",F145)))</formula>
    </cfRule>
    <cfRule type="containsText" dxfId="17" priority="219" operator="containsText" text="FALSE">
      <formula>NOT(ISERROR(SEARCH("FALSE",F145)))</formula>
    </cfRule>
  </conditionalFormatting>
  <conditionalFormatting sqref="F145:F146">
    <cfRule type="containsText" dxfId="16" priority="222" operator="containsText" text="FALSE">
      <formula>NOT(ISERROR(SEARCH("FALSE",F145)))</formula>
    </cfRule>
  </conditionalFormatting>
  <conditionalFormatting sqref="F147">
    <cfRule type="containsText" dxfId="15" priority="230" operator="containsText" text="FALSE">
      <formula>NOT(ISERROR(SEARCH("FALSE",F147)))</formula>
    </cfRule>
    <cfRule type="containsText" dxfId="14" priority="229" operator="containsText" text="FALSE">
      <formula>NOT(ISERROR(SEARCH("FALSE",F147)))</formula>
    </cfRule>
    <cfRule type="containsText" dxfId="13" priority="228" operator="containsText" text="TRUE">
      <formula>NOT(ISERROR(SEARCH("TRUE",F147)))</formula>
    </cfRule>
    <cfRule type="containsText" dxfId="12" priority="227" operator="containsText" text="FALSE">
      <formula>NOT(ISERROR(SEARCH("FALSE",F147)))</formula>
    </cfRule>
    <cfRule type="containsText" dxfId="11" priority="224" operator="containsText" text="TRUE">
      <formula>NOT(ISERROR(SEARCH("TRUE",F147)))</formula>
    </cfRule>
    <cfRule type="containsText" dxfId="10" priority="226" operator="containsText" text="TRUE">
      <formula>NOT(ISERROR(SEARCH("TRUE",F147)))</formula>
    </cfRule>
    <cfRule type="containsText" dxfId="9" priority="225" operator="containsText" text="FALSE">
      <formula>NOT(ISERROR(SEARCH("FALSE",F147)))</formula>
    </cfRule>
  </conditionalFormatting>
  <conditionalFormatting sqref="F149">
    <cfRule type="containsText" dxfId="8" priority="238" operator="containsText" text="TRUE">
      <formula>NOT(ISERROR(SEARCH("TRUE",F149)))</formula>
    </cfRule>
    <cfRule type="containsText" dxfId="7" priority="243" operator="containsText" text="FALSE">
      <formula>NOT(ISERROR(SEARCH("FALSE",F149)))</formula>
    </cfRule>
    <cfRule type="containsText" dxfId="6" priority="242" operator="containsText" text="TRUE">
      <formula>NOT(ISERROR(SEARCH("TRUE",F149)))</formula>
    </cfRule>
    <cfRule type="containsText" dxfId="5" priority="241" operator="containsText" text="FALSE">
      <formula>NOT(ISERROR(SEARCH("FALSE",F149)))</formula>
    </cfRule>
    <cfRule type="containsText" dxfId="4" priority="240" operator="containsText" text="TRUE">
      <formula>NOT(ISERROR(SEARCH("TRUE",F149)))</formula>
    </cfRule>
    <cfRule type="containsText" dxfId="3" priority="239" operator="containsText" text="FALSE">
      <formula>NOT(ISERROR(SEARCH("FALSE",F149)))</formula>
    </cfRule>
  </conditionalFormatting>
  <conditionalFormatting sqref="F160:F166">
    <cfRule type="containsText" dxfId="2" priority="393" operator="containsText" text="FALSE">
      <formula>NOT(ISERROR(SEARCH("FALSE",F160)))</formula>
    </cfRule>
  </conditionalFormatting>
  <conditionalFormatting sqref="F165">
    <cfRule type="containsText" dxfId="1" priority="391" operator="containsText" text="TRUE">
      <formula>NOT(ISERROR(SEARCH("TRUE",F165)))</formula>
    </cfRule>
    <cfRule type="containsText" dxfId="0" priority="392" operator="containsText" text="FALSE">
      <formula>NOT(ISERROR(SEARCH("FALSE",F165)))</formula>
    </cfRule>
  </conditionalFormatting>
  <pageMargins left="0.7" right="0.7" top="0.75" bottom="0.75" header="0.3" footer="0.3"/>
  <pageSetup paperSize="9" scale="43" fitToHeight="0" orientation="portrait" r:id="rId1"/>
  <rowBreaks count="1" manualBreakCount="1">
    <brk id="82" max="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329"/>
  <sheetViews>
    <sheetView showGridLines="0" zoomScaleNormal="100" zoomScaleSheetLayoutView="100" workbookViewId="0"/>
  </sheetViews>
  <sheetFormatPr defaultRowHeight="15.75" x14ac:dyDescent="0.25"/>
  <cols>
    <col min="1" max="1" width="2.7109375" style="3" customWidth="1"/>
    <col min="2" max="2" width="77.5703125" style="36" customWidth="1"/>
    <col min="3" max="3" width="2.7109375" style="36" customWidth="1"/>
    <col min="4" max="4" width="9.140625" style="36"/>
    <col min="5" max="5" width="49.5703125" style="36" bestFit="1" customWidth="1"/>
    <col min="6" max="16384" width="9.140625" style="3"/>
  </cols>
  <sheetData>
    <row r="1" spans="1:5" x14ac:dyDescent="0.25">
      <c r="A1" s="5"/>
      <c r="B1" s="105" t="s">
        <v>617</v>
      </c>
      <c r="C1" s="425"/>
    </row>
    <row r="2" spans="1:5" x14ac:dyDescent="0.25">
      <c r="A2" s="5"/>
      <c r="B2" s="425"/>
      <c r="C2" s="425"/>
    </row>
    <row r="3" spans="1:5" x14ac:dyDescent="0.25">
      <c r="A3" s="5"/>
      <c r="B3" s="425"/>
      <c r="C3" s="425"/>
    </row>
    <row r="4" spans="1:5" x14ac:dyDescent="0.25">
      <c r="A4" s="5"/>
      <c r="B4" s="425"/>
      <c r="C4" s="425"/>
    </row>
    <row r="5" spans="1:5" x14ac:dyDescent="0.25">
      <c r="A5" s="5"/>
      <c r="B5" s="425"/>
      <c r="C5" s="425"/>
    </row>
    <row r="6" spans="1:5" x14ac:dyDescent="0.25">
      <c r="A6" s="5"/>
      <c r="B6" s="424" t="s">
        <v>99</v>
      </c>
      <c r="C6" s="425"/>
    </row>
    <row r="7" spans="1:5" x14ac:dyDescent="0.25">
      <c r="A7" s="5"/>
      <c r="B7" s="423" t="s">
        <v>89</v>
      </c>
      <c r="C7" s="425"/>
      <c r="E7" s="36" t="s">
        <v>89</v>
      </c>
    </row>
    <row r="8" spans="1:5" x14ac:dyDescent="0.25">
      <c r="A8" s="5"/>
      <c r="B8" s="423" t="s">
        <v>100</v>
      </c>
      <c r="C8" s="425"/>
      <c r="E8" s="36" t="s">
        <v>100</v>
      </c>
    </row>
    <row r="9" spans="1:5" x14ac:dyDescent="0.25">
      <c r="A9" s="5"/>
      <c r="B9" s="423" t="s">
        <v>101</v>
      </c>
      <c r="C9" s="425"/>
      <c r="E9" s="36" t="s">
        <v>101</v>
      </c>
    </row>
    <row r="10" spans="1:5" x14ac:dyDescent="0.25">
      <c r="A10" s="5"/>
      <c r="B10" s="423" t="s">
        <v>102</v>
      </c>
      <c r="C10" s="425"/>
      <c r="E10" s="36" t="s">
        <v>102</v>
      </c>
    </row>
    <row r="11" spans="1:5" x14ac:dyDescent="0.25">
      <c r="A11" s="5"/>
      <c r="B11" s="423" t="s">
        <v>103</v>
      </c>
      <c r="C11" s="425"/>
      <c r="E11" s="36" t="s">
        <v>103</v>
      </c>
    </row>
    <row r="12" spans="1:5" x14ac:dyDescent="0.25">
      <c r="A12" s="5"/>
      <c r="B12" s="423" t="s">
        <v>104</v>
      </c>
      <c r="C12" s="425"/>
      <c r="E12" s="36" t="s">
        <v>104</v>
      </c>
    </row>
    <row r="13" spans="1:5" x14ac:dyDescent="0.25">
      <c r="A13" s="5"/>
      <c r="B13" s="423" t="s">
        <v>105</v>
      </c>
      <c r="C13" s="425"/>
      <c r="E13" s="36" t="s">
        <v>105</v>
      </c>
    </row>
    <row r="14" spans="1:5" x14ac:dyDescent="0.25">
      <c r="A14" s="5"/>
      <c r="B14" s="423" t="s">
        <v>106</v>
      </c>
      <c r="C14" s="425"/>
      <c r="E14" s="36" t="s">
        <v>106</v>
      </c>
    </row>
    <row r="15" spans="1:5" x14ac:dyDescent="0.25">
      <c r="A15" s="5"/>
      <c r="B15" s="423" t="s">
        <v>107</v>
      </c>
      <c r="C15" s="425"/>
      <c r="E15" s="36" t="s">
        <v>107</v>
      </c>
    </row>
    <row r="16" spans="1:5" x14ac:dyDescent="0.25">
      <c r="A16" s="5"/>
      <c r="B16" s="423" t="s">
        <v>108</v>
      </c>
      <c r="C16" s="425"/>
      <c r="E16" s="36" t="s">
        <v>108</v>
      </c>
    </row>
    <row r="17" spans="1:5" x14ac:dyDescent="0.25">
      <c r="A17" s="5"/>
      <c r="B17" s="423" t="s">
        <v>109</v>
      </c>
      <c r="C17" s="425"/>
      <c r="E17" s="36" t="s">
        <v>109</v>
      </c>
    </row>
    <row r="18" spans="1:5" x14ac:dyDescent="0.25">
      <c r="A18" s="5"/>
      <c r="B18" s="423" t="s">
        <v>110</v>
      </c>
      <c r="C18" s="425"/>
      <c r="E18" s="36" t="s">
        <v>110</v>
      </c>
    </row>
    <row r="19" spans="1:5" x14ac:dyDescent="0.25">
      <c r="A19" s="5"/>
      <c r="B19" s="423" t="s">
        <v>111</v>
      </c>
      <c r="C19" s="425"/>
      <c r="E19" s="36" t="s">
        <v>111</v>
      </c>
    </row>
    <row r="20" spans="1:5" x14ac:dyDescent="0.25">
      <c r="A20" s="5"/>
      <c r="B20" s="423" t="s">
        <v>112</v>
      </c>
      <c r="C20" s="425"/>
      <c r="E20" s="36" t="s">
        <v>112</v>
      </c>
    </row>
    <row r="21" spans="1:5" x14ac:dyDescent="0.25">
      <c r="A21" s="5"/>
      <c r="B21" s="423" t="s">
        <v>113</v>
      </c>
      <c r="C21" s="425"/>
      <c r="E21" s="36" t="s">
        <v>113</v>
      </c>
    </row>
    <row r="22" spans="1:5" x14ac:dyDescent="0.25">
      <c r="A22" s="5"/>
      <c r="B22" s="423" t="s">
        <v>114</v>
      </c>
      <c r="C22" s="425"/>
      <c r="E22" s="36" t="s">
        <v>114</v>
      </c>
    </row>
    <row r="23" spans="1:5" x14ac:dyDescent="0.25">
      <c r="A23" s="5"/>
      <c r="B23" s="423" t="s">
        <v>115</v>
      </c>
      <c r="C23" s="425"/>
      <c r="E23" s="36" t="s">
        <v>115</v>
      </c>
    </row>
    <row r="24" spans="1:5" x14ac:dyDescent="0.25">
      <c r="A24" s="5"/>
      <c r="B24" s="423" t="s">
        <v>116</v>
      </c>
      <c r="C24" s="425"/>
      <c r="E24" s="36" t="s">
        <v>116</v>
      </c>
    </row>
    <row r="25" spans="1:5" x14ac:dyDescent="0.25">
      <c r="A25" s="5"/>
      <c r="B25" s="423" t="s">
        <v>117</v>
      </c>
      <c r="C25" s="425"/>
      <c r="E25" s="36" t="s">
        <v>117</v>
      </c>
    </row>
    <row r="26" spans="1:5" x14ac:dyDescent="0.25">
      <c r="A26" s="5"/>
      <c r="B26" s="423" t="s">
        <v>118</v>
      </c>
      <c r="C26" s="425"/>
      <c r="E26" s="36" t="s">
        <v>118</v>
      </c>
    </row>
    <row r="27" spans="1:5" x14ac:dyDescent="0.25">
      <c r="A27" s="5"/>
      <c r="B27" s="423" t="s">
        <v>119</v>
      </c>
      <c r="C27" s="425"/>
      <c r="E27" s="36" t="s">
        <v>119</v>
      </c>
    </row>
    <row r="28" spans="1:5" x14ac:dyDescent="0.25">
      <c r="A28" s="5"/>
      <c r="B28" s="423" t="s">
        <v>120</v>
      </c>
      <c r="C28" s="425"/>
      <c r="E28" s="36" t="s">
        <v>120</v>
      </c>
    </row>
    <row r="29" spans="1:5" x14ac:dyDescent="0.25">
      <c r="A29" s="5"/>
      <c r="B29" s="423" t="s">
        <v>121</v>
      </c>
      <c r="C29" s="425"/>
      <c r="E29" s="36" t="s">
        <v>121</v>
      </c>
    </row>
    <row r="30" spans="1:5" x14ac:dyDescent="0.25">
      <c r="A30" s="5"/>
      <c r="B30" s="423" t="s">
        <v>122</v>
      </c>
      <c r="C30" s="425"/>
      <c r="E30" s="36" t="s">
        <v>122</v>
      </c>
    </row>
    <row r="31" spans="1:5" x14ac:dyDescent="0.25">
      <c r="A31" s="5"/>
      <c r="B31" s="423" t="s">
        <v>123</v>
      </c>
      <c r="C31" s="425"/>
      <c r="E31" s="36" t="s">
        <v>123</v>
      </c>
    </row>
    <row r="32" spans="1:5" x14ac:dyDescent="0.25">
      <c r="A32" s="5"/>
      <c r="B32" s="423" t="s">
        <v>124</v>
      </c>
      <c r="C32" s="425"/>
      <c r="E32" s="36" t="s">
        <v>124</v>
      </c>
    </row>
    <row r="33" spans="1:5" x14ac:dyDescent="0.25">
      <c r="A33" s="5"/>
      <c r="B33" s="423" t="s">
        <v>125</v>
      </c>
      <c r="C33" s="425"/>
      <c r="E33" s="36" t="s">
        <v>125</v>
      </c>
    </row>
    <row r="34" spans="1:5" x14ac:dyDescent="0.25">
      <c r="A34" s="5"/>
      <c r="B34" s="423" t="s">
        <v>126</v>
      </c>
      <c r="C34" s="425"/>
      <c r="E34" s="36" t="s">
        <v>126</v>
      </c>
    </row>
    <row r="35" spans="1:5" x14ac:dyDescent="0.25">
      <c r="A35" s="5"/>
      <c r="B35" s="423" t="s">
        <v>127</v>
      </c>
      <c r="C35" s="425"/>
      <c r="E35" s="36" t="s">
        <v>127</v>
      </c>
    </row>
    <row r="36" spans="1:5" x14ac:dyDescent="0.25">
      <c r="A36" s="5"/>
      <c r="B36" s="423" t="s">
        <v>128</v>
      </c>
      <c r="C36" s="425"/>
      <c r="E36" s="36" t="s">
        <v>128</v>
      </c>
    </row>
    <row r="37" spans="1:5" x14ac:dyDescent="0.25">
      <c r="A37" s="5"/>
      <c r="B37" s="423" t="s">
        <v>129</v>
      </c>
      <c r="C37" s="425"/>
      <c r="E37" s="36" t="s">
        <v>129</v>
      </c>
    </row>
    <row r="38" spans="1:5" x14ac:dyDescent="0.25">
      <c r="A38" s="5"/>
      <c r="B38" s="423" t="s">
        <v>130</v>
      </c>
      <c r="C38" s="425"/>
      <c r="E38" s="36" t="s">
        <v>130</v>
      </c>
    </row>
    <row r="39" spans="1:5" x14ac:dyDescent="0.25">
      <c r="A39" s="5"/>
      <c r="B39" s="423" t="s">
        <v>131</v>
      </c>
      <c r="C39" s="425"/>
      <c r="E39" s="36" t="s">
        <v>131</v>
      </c>
    </row>
    <row r="40" spans="1:5" x14ac:dyDescent="0.25">
      <c r="A40" s="5"/>
      <c r="B40" s="423" t="s">
        <v>132</v>
      </c>
      <c r="C40" s="425"/>
      <c r="E40" s="36" t="s">
        <v>132</v>
      </c>
    </row>
    <row r="41" spans="1:5" x14ac:dyDescent="0.25">
      <c r="A41" s="5"/>
      <c r="B41" s="423" t="s">
        <v>133</v>
      </c>
      <c r="C41" s="425"/>
      <c r="E41" s="36" t="s">
        <v>133</v>
      </c>
    </row>
    <row r="42" spans="1:5" x14ac:dyDescent="0.25">
      <c r="A42" s="5"/>
      <c r="B42" s="423" t="s">
        <v>134</v>
      </c>
      <c r="C42" s="425"/>
      <c r="E42" s="36" t="s">
        <v>134</v>
      </c>
    </row>
    <row r="43" spans="1:5" x14ac:dyDescent="0.25">
      <c r="A43" s="5"/>
      <c r="B43" s="423" t="s">
        <v>135</v>
      </c>
      <c r="C43" s="425"/>
      <c r="E43" s="36" t="s">
        <v>135</v>
      </c>
    </row>
    <row r="44" spans="1:5" x14ac:dyDescent="0.25">
      <c r="A44" s="5"/>
      <c r="B44" s="423" t="s">
        <v>136</v>
      </c>
      <c r="C44" s="425"/>
      <c r="E44" s="36" t="s">
        <v>136</v>
      </c>
    </row>
    <row r="45" spans="1:5" x14ac:dyDescent="0.25">
      <c r="A45" s="5"/>
      <c r="B45" s="423" t="s">
        <v>137</v>
      </c>
      <c r="C45" s="425"/>
      <c r="E45" s="36" t="s">
        <v>137</v>
      </c>
    </row>
    <row r="46" spans="1:5" x14ac:dyDescent="0.25">
      <c r="A46" s="5"/>
      <c r="B46" s="423" t="s">
        <v>138</v>
      </c>
      <c r="C46" s="425"/>
      <c r="E46" s="36" t="s">
        <v>138</v>
      </c>
    </row>
    <row r="47" spans="1:5" x14ac:dyDescent="0.25">
      <c r="A47" s="5"/>
      <c r="B47" s="423" t="s">
        <v>139</v>
      </c>
      <c r="C47" s="425"/>
      <c r="E47" s="36" t="s">
        <v>139</v>
      </c>
    </row>
    <row r="48" spans="1:5" x14ac:dyDescent="0.25">
      <c r="A48" s="5"/>
      <c r="B48" s="423" t="s">
        <v>140</v>
      </c>
      <c r="C48" s="425"/>
      <c r="E48" s="36" t="s">
        <v>140</v>
      </c>
    </row>
    <row r="49" spans="1:5" x14ac:dyDescent="0.25">
      <c r="A49" s="5"/>
      <c r="B49" s="423" t="s">
        <v>141</v>
      </c>
      <c r="C49" s="425"/>
      <c r="E49" s="36" t="s">
        <v>141</v>
      </c>
    </row>
    <row r="50" spans="1:5" x14ac:dyDescent="0.25">
      <c r="A50" s="5"/>
      <c r="B50" s="423" t="s">
        <v>142</v>
      </c>
      <c r="C50" s="425"/>
      <c r="E50" s="36" t="s">
        <v>142</v>
      </c>
    </row>
    <row r="51" spans="1:5" x14ac:dyDescent="0.25">
      <c r="A51" s="5"/>
      <c r="B51" s="423" t="s">
        <v>143</v>
      </c>
      <c r="C51" s="425"/>
      <c r="E51" s="36" t="s">
        <v>143</v>
      </c>
    </row>
    <row r="52" spans="1:5" x14ac:dyDescent="0.25">
      <c r="A52" s="5"/>
      <c r="B52" s="423" t="s">
        <v>144</v>
      </c>
      <c r="C52" s="425"/>
      <c r="E52" s="36" t="s">
        <v>144</v>
      </c>
    </row>
    <row r="53" spans="1:5" x14ac:dyDescent="0.25">
      <c r="A53" s="5"/>
      <c r="B53" s="423" t="s">
        <v>145</v>
      </c>
      <c r="C53" s="425"/>
      <c r="E53" s="36" t="s">
        <v>145</v>
      </c>
    </row>
    <row r="54" spans="1:5" x14ac:dyDescent="0.25">
      <c r="A54" s="5"/>
      <c r="B54" s="423" t="s">
        <v>146</v>
      </c>
      <c r="C54" s="425"/>
      <c r="E54" s="36" t="s">
        <v>146</v>
      </c>
    </row>
    <row r="55" spans="1:5" x14ac:dyDescent="0.25">
      <c r="A55" s="5"/>
      <c r="B55" s="423" t="s">
        <v>147</v>
      </c>
      <c r="C55" s="425"/>
      <c r="E55" s="36" t="s">
        <v>147</v>
      </c>
    </row>
    <row r="56" spans="1:5" x14ac:dyDescent="0.25">
      <c r="A56" s="5"/>
      <c r="B56" s="423" t="s">
        <v>148</v>
      </c>
      <c r="C56" s="425"/>
      <c r="E56" s="36" t="s">
        <v>148</v>
      </c>
    </row>
    <row r="57" spans="1:5" x14ac:dyDescent="0.25">
      <c r="A57" s="5"/>
      <c r="B57" s="423" t="s">
        <v>149</v>
      </c>
      <c r="C57" s="425"/>
      <c r="E57" s="36" t="s">
        <v>149</v>
      </c>
    </row>
    <row r="58" spans="1:5" x14ac:dyDescent="0.25">
      <c r="A58" s="5"/>
      <c r="B58" s="423" t="s">
        <v>150</v>
      </c>
      <c r="C58" s="425"/>
      <c r="E58" s="36" t="s">
        <v>150</v>
      </c>
    </row>
    <row r="59" spans="1:5" x14ac:dyDescent="0.25">
      <c r="A59" s="5"/>
      <c r="B59" s="423" t="s">
        <v>151</v>
      </c>
      <c r="C59" s="425"/>
      <c r="E59" s="36" t="s">
        <v>151</v>
      </c>
    </row>
    <row r="60" spans="1:5" x14ac:dyDescent="0.25">
      <c r="A60" s="5"/>
      <c r="B60" s="423" t="s">
        <v>152</v>
      </c>
      <c r="C60" s="425"/>
      <c r="E60" s="36" t="s">
        <v>152</v>
      </c>
    </row>
    <row r="61" spans="1:5" x14ac:dyDescent="0.25">
      <c r="A61" s="5"/>
      <c r="B61" s="423" t="s">
        <v>153</v>
      </c>
      <c r="C61" s="425"/>
      <c r="E61" s="36" t="s">
        <v>153</v>
      </c>
    </row>
    <row r="62" spans="1:5" x14ac:dyDescent="0.25">
      <c r="A62" s="5"/>
      <c r="B62" s="423" t="s">
        <v>154</v>
      </c>
      <c r="C62" s="425"/>
      <c r="E62" s="36" t="s">
        <v>154</v>
      </c>
    </row>
    <row r="63" spans="1:5" x14ac:dyDescent="0.25">
      <c r="A63" s="5"/>
      <c r="B63" s="423" t="s">
        <v>155</v>
      </c>
      <c r="C63" s="425"/>
      <c r="E63" s="36" t="s">
        <v>155</v>
      </c>
    </row>
    <row r="64" spans="1:5" x14ac:dyDescent="0.25">
      <c r="A64" s="5"/>
      <c r="B64" s="423" t="s">
        <v>156</v>
      </c>
      <c r="C64" s="425"/>
      <c r="E64" s="36" t="s">
        <v>156</v>
      </c>
    </row>
    <row r="65" spans="1:5" x14ac:dyDescent="0.25">
      <c r="A65" s="5"/>
      <c r="B65" s="423" t="s">
        <v>157</v>
      </c>
      <c r="C65" s="425"/>
      <c r="E65" s="36" t="s">
        <v>157</v>
      </c>
    </row>
    <row r="66" spans="1:5" x14ac:dyDescent="0.25">
      <c r="A66" s="5"/>
      <c r="B66" s="423" t="s">
        <v>158</v>
      </c>
      <c r="C66" s="425"/>
      <c r="E66" s="36" t="s">
        <v>159</v>
      </c>
    </row>
    <row r="67" spans="1:5" x14ac:dyDescent="0.25">
      <c r="A67" s="5"/>
      <c r="B67" s="423" t="s">
        <v>159</v>
      </c>
      <c r="C67" s="425"/>
      <c r="E67" s="36" t="s">
        <v>160</v>
      </c>
    </row>
    <row r="68" spans="1:5" x14ac:dyDescent="0.25">
      <c r="A68" s="5"/>
      <c r="B68" s="423" t="s">
        <v>160</v>
      </c>
      <c r="C68" s="425"/>
      <c r="E68" s="36" t="s">
        <v>161</v>
      </c>
    </row>
    <row r="69" spans="1:5" x14ac:dyDescent="0.25">
      <c r="A69" s="5"/>
      <c r="B69" s="423" t="s">
        <v>161</v>
      </c>
      <c r="C69" s="425"/>
      <c r="E69" s="36" t="s">
        <v>162</v>
      </c>
    </row>
    <row r="70" spans="1:5" x14ac:dyDescent="0.25">
      <c r="A70" s="5"/>
      <c r="B70" s="423" t="s">
        <v>162</v>
      </c>
      <c r="C70" s="425"/>
      <c r="E70" s="36" t="s">
        <v>163</v>
      </c>
    </row>
    <row r="71" spans="1:5" x14ac:dyDescent="0.25">
      <c r="A71" s="5"/>
      <c r="B71" s="423" t="s">
        <v>163</v>
      </c>
      <c r="C71" s="425"/>
      <c r="E71" s="36" t="s">
        <v>164</v>
      </c>
    </row>
    <row r="72" spans="1:5" x14ac:dyDescent="0.25">
      <c r="A72" s="5"/>
      <c r="B72" s="423" t="s">
        <v>164</v>
      </c>
      <c r="C72" s="425"/>
      <c r="E72" s="36" t="s">
        <v>165</v>
      </c>
    </row>
    <row r="73" spans="1:5" x14ac:dyDescent="0.25">
      <c r="A73" s="5"/>
      <c r="B73" s="423" t="s">
        <v>165</v>
      </c>
      <c r="C73" s="425"/>
      <c r="E73" s="36" t="s">
        <v>166</v>
      </c>
    </row>
    <row r="74" spans="1:5" x14ac:dyDescent="0.25">
      <c r="A74" s="5"/>
      <c r="B74" s="423" t="s">
        <v>166</v>
      </c>
      <c r="C74" s="425"/>
      <c r="E74" s="36" t="s">
        <v>167</v>
      </c>
    </row>
    <row r="75" spans="1:5" x14ac:dyDescent="0.25">
      <c r="A75" s="5"/>
      <c r="B75" s="423" t="s">
        <v>167</v>
      </c>
      <c r="C75" s="425"/>
      <c r="E75" s="36" t="s">
        <v>168</v>
      </c>
    </row>
    <row r="76" spans="1:5" x14ac:dyDescent="0.25">
      <c r="A76" s="5"/>
      <c r="B76" s="423" t="s">
        <v>168</v>
      </c>
      <c r="C76" s="425"/>
      <c r="E76" s="36" t="s">
        <v>169</v>
      </c>
    </row>
    <row r="77" spans="1:5" x14ac:dyDescent="0.25">
      <c r="A77" s="5"/>
      <c r="B77" s="423" t="s">
        <v>169</v>
      </c>
      <c r="C77" s="425"/>
      <c r="E77" s="36" t="s">
        <v>170</v>
      </c>
    </row>
    <row r="78" spans="1:5" x14ac:dyDescent="0.25">
      <c r="A78" s="5"/>
      <c r="B78" s="423" t="s">
        <v>170</v>
      </c>
      <c r="C78" s="425"/>
      <c r="E78" s="36" t="s">
        <v>171</v>
      </c>
    </row>
    <row r="79" spans="1:5" x14ac:dyDescent="0.25">
      <c r="A79" s="5"/>
      <c r="B79" s="423" t="s">
        <v>171</v>
      </c>
      <c r="C79" s="425"/>
      <c r="E79" s="36" t="s">
        <v>172</v>
      </c>
    </row>
    <row r="80" spans="1:5" x14ac:dyDescent="0.25">
      <c r="A80" s="5"/>
      <c r="B80" s="423" t="s">
        <v>172</v>
      </c>
      <c r="C80" s="425"/>
      <c r="E80" s="36" t="s">
        <v>173</v>
      </c>
    </row>
    <row r="81" spans="1:5" x14ac:dyDescent="0.25">
      <c r="A81" s="5"/>
      <c r="B81" s="423" t="s">
        <v>173</v>
      </c>
      <c r="C81" s="425"/>
      <c r="E81" s="36" t="s">
        <v>174</v>
      </c>
    </row>
    <row r="82" spans="1:5" x14ac:dyDescent="0.25">
      <c r="A82" s="5"/>
      <c r="B82" s="423" t="s">
        <v>174</v>
      </c>
      <c r="C82" s="425"/>
      <c r="E82" s="36" t="s">
        <v>175</v>
      </c>
    </row>
    <row r="83" spans="1:5" x14ac:dyDescent="0.25">
      <c r="A83" s="5"/>
      <c r="B83" s="423" t="s">
        <v>175</v>
      </c>
      <c r="C83" s="425"/>
      <c r="E83" s="36" t="s">
        <v>176</v>
      </c>
    </row>
    <row r="84" spans="1:5" x14ac:dyDescent="0.25">
      <c r="A84" s="5"/>
      <c r="B84" s="423" t="s">
        <v>176</v>
      </c>
      <c r="C84" s="425"/>
      <c r="E84" s="36" t="s">
        <v>177</v>
      </c>
    </row>
    <row r="85" spans="1:5" x14ac:dyDescent="0.25">
      <c r="A85" s="5"/>
      <c r="B85" s="423" t="s">
        <v>177</v>
      </c>
      <c r="C85" s="425"/>
      <c r="E85" s="36" t="s">
        <v>178</v>
      </c>
    </row>
    <row r="86" spans="1:5" x14ac:dyDescent="0.25">
      <c r="A86" s="5"/>
      <c r="B86" s="423" t="s">
        <v>178</v>
      </c>
      <c r="C86" s="425"/>
      <c r="E86" s="36" t="s">
        <v>179</v>
      </c>
    </row>
    <row r="87" spans="1:5" x14ac:dyDescent="0.25">
      <c r="A87" s="5"/>
      <c r="B87" s="423" t="s">
        <v>179</v>
      </c>
      <c r="C87" s="425"/>
      <c r="E87" s="36" t="s">
        <v>180</v>
      </c>
    </row>
    <row r="88" spans="1:5" x14ac:dyDescent="0.25">
      <c r="A88" s="5"/>
      <c r="B88" s="423" t="s">
        <v>180</v>
      </c>
      <c r="C88" s="425"/>
      <c r="E88" s="36" t="s">
        <v>181</v>
      </c>
    </row>
    <row r="89" spans="1:5" x14ac:dyDescent="0.25">
      <c r="A89" s="5"/>
      <c r="B89" s="423" t="s">
        <v>181</v>
      </c>
      <c r="C89" s="425"/>
      <c r="E89" s="36" t="s">
        <v>182</v>
      </c>
    </row>
    <row r="90" spans="1:5" x14ac:dyDescent="0.25">
      <c r="A90" s="5"/>
      <c r="B90" s="423" t="s">
        <v>182</v>
      </c>
      <c r="C90" s="425"/>
      <c r="E90" s="36" t="s">
        <v>183</v>
      </c>
    </row>
    <row r="91" spans="1:5" x14ac:dyDescent="0.25">
      <c r="A91" s="5"/>
      <c r="B91" s="423" t="s">
        <v>183</v>
      </c>
      <c r="C91" s="425"/>
      <c r="E91" s="36" t="s">
        <v>184</v>
      </c>
    </row>
    <row r="92" spans="1:5" x14ac:dyDescent="0.25">
      <c r="A92" s="5"/>
      <c r="B92" s="423" t="s">
        <v>184</v>
      </c>
      <c r="C92" s="425"/>
      <c r="E92" s="36" t="s">
        <v>185</v>
      </c>
    </row>
    <row r="93" spans="1:5" x14ac:dyDescent="0.25">
      <c r="A93" s="5"/>
      <c r="B93" s="423" t="s">
        <v>185</v>
      </c>
      <c r="C93" s="425"/>
      <c r="E93" s="36" t="s">
        <v>186</v>
      </c>
    </row>
    <row r="94" spans="1:5" x14ac:dyDescent="0.25">
      <c r="A94" s="5"/>
      <c r="B94" s="423" t="s">
        <v>186</v>
      </c>
      <c r="C94" s="425"/>
      <c r="E94" s="36" t="s">
        <v>187</v>
      </c>
    </row>
    <row r="95" spans="1:5" x14ac:dyDescent="0.25">
      <c r="A95" s="5"/>
      <c r="B95" s="423" t="s">
        <v>187</v>
      </c>
      <c r="C95" s="425"/>
      <c r="E95" s="36" t="s">
        <v>188</v>
      </c>
    </row>
    <row r="96" spans="1:5" x14ac:dyDescent="0.25">
      <c r="A96" s="5"/>
      <c r="B96" s="423" t="s">
        <v>188</v>
      </c>
      <c r="C96" s="425"/>
      <c r="E96" s="36" t="s">
        <v>189</v>
      </c>
    </row>
    <row r="97" spans="1:5" x14ac:dyDescent="0.25">
      <c r="A97" s="5"/>
      <c r="B97" s="423" t="s">
        <v>189</v>
      </c>
      <c r="C97" s="425"/>
      <c r="E97" s="36" t="s">
        <v>190</v>
      </c>
    </row>
    <row r="98" spans="1:5" x14ac:dyDescent="0.25">
      <c r="A98" s="5"/>
      <c r="B98" s="423" t="s">
        <v>190</v>
      </c>
      <c r="C98" s="425"/>
      <c r="E98" s="36" t="s">
        <v>191</v>
      </c>
    </row>
    <row r="99" spans="1:5" x14ac:dyDescent="0.25">
      <c r="A99" s="5"/>
      <c r="B99" s="423" t="s">
        <v>191</v>
      </c>
      <c r="C99" s="425"/>
      <c r="E99" s="36" t="s">
        <v>192</v>
      </c>
    </row>
    <row r="100" spans="1:5" x14ac:dyDescent="0.25">
      <c r="A100" s="5"/>
      <c r="B100" s="423" t="s">
        <v>192</v>
      </c>
      <c r="C100" s="425"/>
      <c r="E100" s="36" t="s">
        <v>193</v>
      </c>
    </row>
    <row r="101" spans="1:5" x14ac:dyDescent="0.25">
      <c r="A101" s="5"/>
      <c r="B101" s="423" t="s">
        <v>193</v>
      </c>
      <c r="C101" s="425"/>
      <c r="E101" s="36" t="s">
        <v>194</v>
      </c>
    </row>
    <row r="102" spans="1:5" x14ac:dyDescent="0.25">
      <c r="A102" s="5"/>
      <c r="B102" s="423" t="s">
        <v>194</v>
      </c>
      <c r="C102" s="425"/>
      <c r="E102" s="36" t="s">
        <v>195</v>
      </c>
    </row>
    <row r="103" spans="1:5" x14ac:dyDescent="0.25">
      <c r="A103" s="5"/>
      <c r="B103" s="423" t="s">
        <v>195</v>
      </c>
      <c r="C103" s="425"/>
      <c r="E103" s="36" t="s">
        <v>196</v>
      </c>
    </row>
    <row r="104" spans="1:5" x14ac:dyDescent="0.25">
      <c r="A104" s="5"/>
      <c r="B104" s="423" t="s">
        <v>196</v>
      </c>
      <c r="C104" s="425"/>
      <c r="E104" s="36" t="s">
        <v>197</v>
      </c>
    </row>
    <row r="105" spans="1:5" x14ac:dyDescent="0.25">
      <c r="A105" s="5"/>
      <c r="B105" s="423" t="s">
        <v>197</v>
      </c>
      <c r="C105" s="425"/>
      <c r="E105" s="36" t="s">
        <v>198</v>
      </c>
    </row>
    <row r="106" spans="1:5" x14ac:dyDescent="0.25">
      <c r="A106" s="5"/>
      <c r="B106" s="423" t="s">
        <v>198</v>
      </c>
      <c r="C106" s="425"/>
      <c r="E106" s="36" t="s">
        <v>199</v>
      </c>
    </row>
    <row r="107" spans="1:5" x14ac:dyDescent="0.25">
      <c r="A107" s="5"/>
      <c r="B107" s="423" t="s">
        <v>199</v>
      </c>
      <c r="C107" s="425"/>
      <c r="E107" s="36" t="s">
        <v>200</v>
      </c>
    </row>
    <row r="108" spans="1:5" x14ac:dyDescent="0.25">
      <c r="A108" s="5"/>
      <c r="B108" s="423" t="s">
        <v>200</v>
      </c>
      <c r="C108" s="425"/>
      <c r="E108" s="36" t="s">
        <v>201</v>
      </c>
    </row>
    <row r="109" spans="1:5" x14ac:dyDescent="0.25">
      <c r="A109" s="5"/>
      <c r="B109" s="423" t="s">
        <v>201</v>
      </c>
      <c r="C109" s="425"/>
      <c r="E109" s="36" t="s">
        <v>202</v>
      </c>
    </row>
    <row r="110" spans="1:5" x14ac:dyDescent="0.25">
      <c r="A110" s="5"/>
      <c r="B110" s="423" t="s">
        <v>202</v>
      </c>
      <c r="C110" s="425"/>
      <c r="E110" s="36" t="s">
        <v>203</v>
      </c>
    </row>
    <row r="111" spans="1:5" x14ac:dyDescent="0.25">
      <c r="A111" s="5"/>
      <c r="B111" s="423" t="s">
        <v>203</v>
      </c>
      <c r="C111" s="425"/>
      <c r="E111" s="36" t="s">
        <v>204</v>
      </c>
    </row>
    <row r="112" spans="1:5" x14ac:dyDescent="0.25">
      <c r="A112" s="5"/>
      <c r="B112" s="423" t="s">
        <v>204</v>
      </c>
      <c r="C112" s="425"/>
      <c r="E112" s="36" t="s">
        <v>205</v>
      </c>
    </row>
    <row r="113" spans="1:5" x14ac:dyDescent="0.25">
      <c r="A113" s="5"/>
      <c r="B113" s="423" t="s">
        <v>205</v>
      </c>
      <c r="C113" s="425"/>
      <c r="E113" s="36" t="s">
        <v>206</v>
      </c>
    </row>
    <row r="114" spans="1:5" x14ac:dyDescent="0.25">
      <c r="A114" s="5"/>
      <c r="B114" s="423" t="s">
        <v>206</v>
      </c>
      <c r="C114" s="425"/>
      <c r="E114" s="36" t="s">
        <v>207</v>
      </c>
    </row>
    <row r="115" spans="1:5" x14ac:dyDescent="0.25">
      <c r="A115" s="5"/>
      <c r="B115" s="423" t="s">
        <v>207</v>
      </c>
      <c r="C115" s="425"/>
      <c r="E115" s="36" t="s">
        <v>208</v>
      </c>
    </row>
    <row r="116" spans="1:5" x14ac:dyDescent="0.25">
      <c r="A116" s="5"/>
      <c r="B116" s="423" t="s">
        <v>208</v>
      </c>
      <c r="C116" s="425"/>
      <c r="E116" s="36" t="s">
        <v>209</v>
      </c>
    </row>
    <row r="117" spans="1:5" x14ac:dyDescent="0.25">
      <c r="A117" s="5"/>
      <c r="B117" s="423" t="s">
        <v>209</v>
      </c>
      <c r="C117" s="425"/>
      <c r="E117" s="36" t="s">
        <v>210</v>
      </c>
    </row>
    <row r="118" spans="1:5" x14ac:dyDescent="0.25">
      <c r="A118" s="5"/>
      <c r="B118" s="423" t="s">
        <v>210</v>
      </c>
      <c r="C118" s="425"/>
      <c r="E118" s="36" t="s">
        <v>211</v>
      </c>
    </row>
    <row r="119" spans="1:5" x14ac:dyDescent="0.25">
      <c r="A119" s="5"/>
      <c r="B119" s="423" t="s">
        <v>211</v>
      </c>
      <c r="C119" s="425"/>
      <c r="E119" s="36" t="s">
        <v>212</v>
      </c>
    </row>
    <row r="120" spans="1:5" x14ac:dyDescent="0.25">
      <c r="A120" s="5"/>
      <c r="B120" s="423" t="s">
        <v>212</v>
      </c>
      <c r="C120" s="425"/>
      <c r="E120" s="36" t="s">
        <v>213</v>
      </c>
    </row>
    <row r="121" spans="1:5" x14ac:dyDescent="0.25">
      <c r="A121" s="5"/>
      <c r="B121" s="423" t="s">
        <v>213</v>
      </c>
      <c r="C121" s="425"/>
      <c r="E121" s="36" t="s">
        <v>214</v>
      </c>
    </row>
    <row r="122" spans="1:5" x14ac:dyDescent="0.25">
      <c r="A122" s="5"/>
      <c r="B122" s="423" t="s">
        <v>214</v>
      </c>
      <c r="C122" s="425"/>
      <c r="E122" s="36" t="s">
        <v>215</v>
      </c>
    </row>
    <row r="123" spans="1:5" x14ac:dyDescent="0.25">
      <c r="A123" s="5"/>
      <c r="B123" s="423" t="s">
        <v>215</v>
      </c>
      <c r="C123" s="425"/>
      <c r="E123" s="36" t="s">
        <v>216</v>
      </c>
    </row>
    <row r="124" spans="1:5" x14ac:dyDescent="0.25">
      <c r="A124" s="5"/>
      <c r="B124" s="423" t="s">
        <v>216</v>
      </c>
      <c r="C124" s="425"/>
      <c r="E124" s="36" t="s">
        <v>217</v>
      </c>
    </row>
    <row r="125" spans="1:5" x14ac:dyDescent="0.25">
      <c r="A125" s="5"/>
      <c r="B125" s="423" t="s">
        <v>217</v>
      </c>
      <c r="C125" s="425"/>
      <c r="E125" s="36" t="s">
        <v>218</v>
      </c>
    </row>
    <row r="126" spans="1:5" x14ac:dyDescent="0.25">
      <c r="A126" s="5"/>
      <c r="B126" s="423" t="s">
        <v>218</v>
      </c>
      <c r="C126" s="425"/>
      <c r="E126" s="36" t="s">
        <v>219</v>
      </c>
    </row>
    <row r="127" spans="1:5" x14ac:dyDescent="0.25">
      <c r="A127" s="5"/>
      <c r="B127" s="423" t="s">
        <v>219</v>
      </c>
      <c r="C127" s="425"/>
      <c r="E127" s="36" t="s">
        <v>220</v>
      </c>
    </row>
    <row r="128" spans="1:5" x14ac:dyDescent="0.25">
      <c r="A128" s="5"/>
      <c r="B128" s="423" t="s">
        <v>220</v>
      </c>
      <c r="C128" s="425"/>
      <c r="E128" s="36" t="s">
        <v>221</v>
      </c>
    </row>
    <row r="129" spans="1:5" x14ac:dyDescent="0.25">
      <c r="A129" s="5"/>
      <c r="B129" s="423" t="s">
        <v>221</v>
      </c>
      <c r="C129" s="425"/>
      <c r="E129" s="36" t="s">
        <v>222</v>
      </c>
    </row>
    <row r="130" spans="1:5" x14ac:dyDescent="0.25">
      <c r="A130" s="5"/>
      <c r="B130" s="423" t="s">
        <v>222</v>
      </c>
      <c r="C130" s="425"/>
      <c r="E130" s="36" t="s">
        <v>223</v>
      </c>
    </row>
    <row r="131" spans="1:5" x14ac:dyDescent="0.25">
      <c r="A131" s="5"/>
      <c r="B131" s="423" t="s">
        <v>223</v>
      </c>
      <c r="C131" s="425"/>
      <c r="E131" s="36" t="s">
        <v>224</v>
      </c>
    </row>
    <row r="132" spans="1:5" x14ac:dyDescent="0.25">
      <c r="A132" s="5"/>
      <c r="B132" s="423" t="s">
        <v>224</v>
      </c>
      <c r="C132" s="425"/>
      <c r="E132" s="36" t="s">
        <v>225</v>
      </c>
    </row>
    <row r="133" spans="1:5" x14ac:dyDescent="0.25">
      <c r="A133" s="5"/>
      <c r="B133" s="423" t="s">
        <v>225</v>
      </c>
      <c r="C133" s="425"/>
      <c r="E133" s="36" t="s">
        <v>226</v>
      </c>
    </row>
    <row r="134" spans="1:5" x14ac:dyDescent="0.25">
      <c r="A134" s="5"/>
      <c r="B134" s="423" t="s">
        <v>226</v>
      </c>
      <c r="C134" s="425"/>
      <c r="E134" s="36" t="s">
        <v>227</v>
      </c>
    </row>
    <row r="135" spans="1:5" x14ac:dyDescent="0.25">
      <c r="A135" s="5"/>
      <c r="B135" s="423" t="s">
        <v>227</v>
      </c>
      <c r="C135" s="425"/>
      <c r="E135" s="36" t="s">
        <v>228</v>
      </c>
    </row>
    <row r="136" spans="1:5" x14ac:dyDescent="0.25">
      <c r="A136" s="5"/>
      <c r="B136" s="423" t="s">
        <v>228</v>
      </c>
      <c r="C136" s="425"/>
      <c r="E136" s="36" t="s">
        <v>229</v>
      </c>
    </row>
    <row r="137" spans="1:5" x14ac:dyDescent="0.25">
      <c r="A137" s="5"/>
      <c r="B137" s="423" t="s">
        <v>229</v>
      </c>
      <c r="C137" s="425"/>
      <c r="E137" s="36" t="s">
        <v>230</v>
      </c>
    </row>
    <row r="138" spans="1:5" x14ac:dyDescent="0.25">
      <c r="A138" s="5"/>
      <c r="B138" s="423" t="s">
        <v>230</v>
      </c>
      <c r="C138" s="425"/>
      <c r="E138" s="36" t="s">
        <v>231</v>
      </c>
    </row>
    <row r="139" spans="1:5" x14ac:dyDescent="0.25">
      <c r="A139" s="5"/>
      <c r="B139" s="423" t="s">
        <v>231</v>
      </c>
      <c r="C139" s="425"/>
      <c r="E139" s="36" t="s">
        <v>232</v>
      </c>
    </row>
    <row r="140" spans="1:5" x14ac:dyDescent="0.25">
      <c r="A140" s="5"/>
      <c r="B140" s="423" t="s">
        <v>232</v>
      </c>
      <c r="C140" s="425"/>
      <c r="E140" s="36" t="s">
        <v>233</v>
      </c>
    </row>
    <row r="141" spans="1:5" x14ac:dyDescent="0.25">
      <c r="A141" s="5"/>
      <c r="B141" s="423" t="s">
        <v>233</v>
      </c>
      <c r="C141" s="425"/>
      <c r="E141" s="36" t="s">
        <v>234</v>
      </c>
    </row>
    <row r="142" spans="1:5" x14ac:dyDescent="0.25">
      <c r="A142" s="5"/>
      <c r="B142" s="423" t="s">
        <v>234</v>
      </c>
      <c r="C142" s="425"/>
      <c r="E142" s="36" t="s">
        <v>235</v>
      </c>
    </row>
    <row r="143" spans="1:5" x14ac:dyDescent="0.25">
      <c r="A143" s="5"/>
      <c r="B143" s="423" t="s">
        <v>235</v>
      </c>
      <c r="C143" s="425"/>
      <c r="E143" s="36" t="s">
        <v>236</v>
      </c>
    </row>
    <row r="144" spans="1:5" x14ac:dyDescent="0.25">
      <c r="A144" s="5"/>
      <c r="B144" s="423" t="s">
        <v>236</v>
      </c>
      <c r="C144" s="425"/>
      <c r="E144" s="36" t="s">
        <v>237</v>
      </c>
    </row>
    <row r="145" spans="1:5" x14ac:dyDescent="0.25">
      <c r="A145" s="5"/>
      <c r="B145" s="423" t="s">
        <v>237</v>
      </c>
      <c r="C145" s="425"/>
      <c r="E145" s="36" t="s">
        <v>238</v>
      </c>
    </row>
    <row r="146" spans="1:5" x14ac:dyDescent="0.25">
      <c r="A146" s="5"/>
      <c r="B146" s="423" t="s">
        <v>238</v>
      </c>
      <c r="C146" s="425"/>
      <c r="E146" s="36" t="s">
        <v>239</v>
      </c>
    </row>
    <row r="147" spans="1:5" x14ac:dyDescent="0.25">
      <c r="A147" s="5"/>
      <c r="B147" s="423" t="s">
        <v>239</v>
      </c>
      <c r="C147" s="425"/>
      <c r="E147" s="36" t="s">
        <v>240</v>
      </c>
    </row>
    <row r="148" spans="1:5" x14ac:dyDescent="0.25">
      <c r="A148" s="5"/>
      <c r="B148" s="423" t="s">
        <v>240</v>
      </c>
      <c r="C148" s="425"/>
      <c r="E148" s="36" t="s">
        <v>241</v>
      </c>
    </row>
    <row r="149" spans="1:5" x14ac:dyDescent="0.25">
      <c r="A149" s="5"/>
      <c r="B149" s="423" t="s">
        <v>241</v>
      </c>
      <c r="C149" s="425"/>
      <c r="E149" s="36" t="s">
        <v>242</v>
      </c>
    </row>
    <row r="150" spans="1:5" x14ac:dyDescent="0.25">
      <c r="A150" s="5"/>
      <c r="B150" s="423" t="s">
        <v>242</v>
      </c>
      <c r="C150" s="425"/>
      <c r="E150" s="36" t="s">
        <v>243</v>
      </c>
    </row>
    <row r="151" spans="1:5" x14ac:dyDescent="0.25">
      <c r="A151" s="5"/>
      <c r="B151" s="423" t="s">
        <v>243</v>
      </c>
      <c r="C151" s="425"/>
      <c r="E151" s="36" t="s">
        <v>244</v>
      </c>
    </row>
    <row r="152" spans="1:5" x14ac:dyDescent="0.25">
      <c r="A152" s="5"/>
      <c r="B152" s="423" t="s">
        <v>244</v>
      </c>
      <c r="C152" s="425"/>
      <c r="E152" s="36" t="s">
        <v>245</v>
      </c>
    </row>
    <row r="153" spans="1:5" x14ac:dyDescent="0.25">
      <c r="A153" s="5"/>
      <c r="B153" s="423" t="s">
        <v>245</v>
      </c>
      <c r="C153" s="425"/>
      <c r="E153" s="36" t="s">
        <v>246</v>
      </c>
    </row>
    <row r="154" spans="1:5" x14ac:dyDescent="0.25">
      <c r="A154" s="5"/>
      <c r="B154" s="423" t="s">
        <v>246</v>
      </c>
      <c r="C154" s="425"/>
      <c r="E154" s="36" t="s">
        <v>247</v>
      </c>
    </row>
    <row r="155" spans="1:5" x14ac:dyDescent="0.25">
      <c r="A155" s="5"/>
      <c r="B155" s="423" t="s">
        <v>247</v>
      </c>
      <c r="C155" s="425"/>
      <c r="E155" s="36" t="s">
        <v>248</v>
      </c>
    </row>
    <row r="156" spans="1:5" x14ac:dyDescent="0.25">
      <c r="A156" s="5"/>
      <c r="B156" s="423" t="s">
        <v>248</v>
      </c>
      <c r="C156" s="425"/>
      <c r="E156" s="36" t="s">
        <v>249</v>
      </c>
    </row>
    <row r="157" spans="1:5" x14ac:dyDescent="0.25">
      <c r="A157" s="5"/>
      <c r="B157" s="423" t="s">
        <v>249</v>
      </c>
      <c r="C157" s="425"/>
      <c r="E157" s="36" t="s">
        <v>250</v>
      </c>
    </row>
    <row r="158" spans="1:5" x14ac:dyDescent="0.25">
      <c r="A158" s="5"/>
      <c r="B158" s="423" t="s">
        <v>250</v>
      </c>
      <c r="C158" s="425"/>
      <c r="E158" s="36" t="s">
        <v>251</v>
      </c>
    </row>
    <row r="159" spans="1:5" x14ac:dyDescent="0.25">
      <c r="A159" s="5"/>
      <c r="B159" s="423" t="s">
        <v>251</v>
      </c>
      <c r="C159" s="425"/>
      <c r="E159" s="36" t="s">
        <v>252</v>
      </c>
    </row>
    <row r="160" spans="1:5" x14ac:dyDescent="0.25">
      <c r="A160" s="5"/>
      <c r="B160" s="423" t="s">
        <v>252</v>
      </c>
      <c r="C160" s="425"/>
      <c r="E160" s="36" t="s">
        <v>253</v>
      </c>
    </row>
    <row r="161" spans="1:5" x14ac:dyDescent="0.25">
      <c r="A161" s="5"/>
      <c r="B161" s="423" t="s">
        <v>253</v>
      </c>
      <c r="C161" s="425"/>
      <c r="E161" s="36" t="s">
        <v>254</v>
      </c>
    </row>
    <row r="162" spans="1:5" x14ac:dyDescent="0.25">
      <c r="A162" s="5"/>
      <c r="B162" s="423" t="s">
        <v>254</v>
      </c>
      <c r="C162" s="425"/>
      <c r="E162" s="36" t="s">
        <v>255</v>
      </c>
    </row>
    <row r="163" spans="1:5" x14ac:dyDescent="0.25">
      <c r="A163" s="5"/>
      <c r="B163" s="423" t="s">
        <v>255</v>
      </c>
      <c r="C163" s="425"/>
      <c r="E163" s="36" t="s">
        <v>256</v>
      </c>
    </row>
    <row r="164" spans="1:5" x14ac:dyDescent="0.25">
      <c r="A164" s="5"/>
      <c r="B164" s="423" t="s">
        <v>256</v>
      </c>
      <c r="C164" s="425"/>
      <c r="E164" s="36" t="s">
        <v>257</v>
      </c>
    </row>
    <row r="165" spans="1:5" x14ac:dyDescent="0.25">
      <c r="A165" s="5"/>
      <c r="B165" s="423" t="s">
        <v>257</v>
      </c>
      <c r="C165" s="425"/>
      <c r="E165" s="36" t="s">
        <v>258</v>
      </c>
    </row>
    <row r="166" spans="1:5" x14ac:dyDescent="0.25">
      <c r="A166" s="5"/>
      <c r="B166" s="423" t="s">
        <v>258</v>
      </c>
      <c r="C166" s="425"/>
      <c r="E166" s="36" t="s">
        <v>259</v>
      </c>
    </row>
    <row r="167" spans="1:5" x14ac:dyDescent="0.25">
      <c r="A167" s="5"/>
      <c r="B167" s="423" t="s">
        <v>259</v>
      </c>
      <c r="C167" s="425"/>
      <c r="E167" s="36" t="s">
        <v>260</v>
      </c>
    </row>
    <row r="168" spans="1:5" x14ac:dyDescent="0.25">
      <c r="A168" s="5"/>
      <c r="B168" s="423" t="s">
        <v>260</v>
      </c>
      <c r="C168" s="425"/>
      <c r="E168" s="36" t="s">
        <v>261</v>
      </c>
    </row>
    <row r="169" spans="1:5" x14ac:dyDescent="0.25">
      <c r="A169" s="5"/>
      <c r="B169" s="423" t="s">
        <v>261</v>
      </c>
      <c r="C169" s="425"/>
      <c r="E169" s="36" t="s">
        <v>262</v>
      </c>
    </row>
    <row r="170" spans="1:5" x14ac:dyDescent="0.25">
      <c r="A170" s="5"/>
      <c r="B170" s="423" t="s">
        <v>262</v>
      </c>
      <c r="C170" s="425"/>
      <c r="E170" s="36" t="s">
        <v>263</v>
      </c>
    </row>
    <row r="171" spans="1:5" x14ac:dyDescent="0.25">
      <c r="A171" s="5"/>
      <c r="B171" s="423" t="s">
        <v>263</v>
      </c>
      <c r="C171" s="425"/>
      <c r="E171" s="36" t="s">
        <v>264</v>
      </c>
    </row>
    <row r="172" spans="1:5" x14ac:dyDescent="0.25">
      <c r="A172" s="5"/>
      <c r="B172" s="423" t="s">
        <v>264</v>
      </c>
      <c r="C172" s="425"/>
      <c r="E172" s="36" t="s">
        <v>265</v>
      </c>
    </row>
    <row r="173" spans="1:5" x14ac:dyDescent="0.25">
      <c r="A173" s="5"/>
      <c r="B173" s="423" t="s">
        <v>265</v>
      </c>
      <c r="C173" s="425"/>
      <c r="E173" s="36" t="s">
        <v>266</v>
      </c>
    </row>
    <row r="174" spans="1:5" x14ac:dyDescent="0.25">
      <c r="A174" s="5"/>
      <c r="B174" s="423" t="s">
        <v>266</v>
      </c>
      <c r="C174" s="425"/>
      <c r="E174" s="36" t="s">
        <v>267</v>
      </c>
    </row>
    <row r="175" spans="1:5" x14ac:dyDescent="0.25">
      <c r="A175" s="5"/>
      <c r="B175" s="423" t="s">
        <v>267</v>
      </c>
      <c r="C175" s="425"/>
      <c r="E175" s="36" t="s">
        <v>268</v>
      </c>
    </row>
    <row r="176" spans="1:5" x14ac:dyDescent="0.25">
      <c r="A176" s="5"/>
      <c r="B176" s="423" t="s">
        <v>268</v>
      </c>
      <c r="C176" s="425"/>
      <c r="E176" s="36" t="s">
        <v>269</v>
      </c>
    </row>
    <row r="177" spans="1:5" x14ac:dyDescent="0.25">
      <c r="A177" s="5"/>
      <c r="B177" s="423" t="s">
        <v>269</v>
      </c>
      <c r="C177" s="425"/>
      <c r="E177" s="36" t="s">
        <v>270</v>
      </c>
    </row>
    <row r="178" spans="1:5" x14ac:dyDescent="0.25">
      <c r="A178" s="5"/>
      <c r="B178" s="423" t="s">
        <v>270</v>
      </c>
      <c r="C178" s="425"/>
      <c r="E178" s="36" t="s">
        <v>271</v>
      </c>
    </row>
    <row r="179" spans="1:5" x14ac:dyDescent="0.25">
      <c r="A179" s="5"/>
      <c r="B179" s="423" t="s">
        <v>271</v>
      </c>
      <c r="C179" s="425"/>
      <c r="E179" s="36" t="s">
        <v>272</v>
      </c>
    </row>
    <row r="180" spans="1:5" x14ac:dyDescent="0.25">
      <c r="A180" s="5"/>
      <c r="B180" s="423" t="s">
        <v>272</v>
      </c>
      <c r="C180" s="425"/>
      <c r="E180" s="36" t="s">
        <v>273</v>
      </c>
    </row>
    <row r="181" spans="1:5" x14ac:dyDescent="0.25">
      <c r="A181" s="5"/>
      <c r="B181" s="423" t="s">
        <v>273</v>
      </c>
      <c r="C181" s="425"/>
      <c r="E181" s="36" t="s">
        <v>274</v>
      </c>
    </row>
    <row r="182" spans="1:5" x14ac:dyDescent="0.25">
      <c r="A182" s="5"/>
      <c r="B182" s="423" t="s">
        <v>274</v>
      </c>
      <c r="C182" s="425"/>
      <c r="E182" s="36" t="s">
        <v>275</v>
      </c>
    </row>
    <row r="183" spans="1:5" x14ac:dyDescent="0.25">
      <c r="A183" s="5"/>
      <c r="B183" s="423" t="s">
        <v>275</v>
      </c>
      <c r="C183" s="425"/>
      <c r="E183" s="36" t="s">
        <v>276</v>
      </c>
    </row>
    <row r="184" spans="1:5" x14ac:dyDescent="0.25">
      <c r="A184" s="5"/>
      <c r="B184" s="423" t="s">
        <v>276</v>
      </c>
      <c r="C184" s="425"/>
      <c r="E184" s="36" t="s">
        <v>277</v>
      </c>
    </row>
    <row r="185" spans="1:5" x14ac:dyDescent="0.25">
      <c r="A185" s="5"/>
      <c r="B185" s="423" t="s">
        <v>277</v>
      </c>
      <c r="C185" s="425"/>
      <c r="E185" s="36" t="s">
        <v>278</v>
      </c>
    </row>
    <row r="186" spans="1:5" x14ac:dyDescent="0.25">
      <c r="A186" s="5"/>
      <c r="B186" s="423" t="s">
        <v>278</v>
      </c>
      <c r="C186" s="425"/>
      <c r="E186" s="36" t="s">
        <v>279</v>
      </c>
    </row>
    <row r="187" spans="1:5" x14ac:dyDescent="0.25">
      <c r="A187" s="5"/>
      <c r="B187" s="423" t="s">
        <v>279</v>
      </c>
      <c r="C187" s="425"/>
      <c r="E187" s="36" t="s">
        <v>280</v>
      </c>
    </row>
    <row r="188" spans="1:5" x14ac:dyDescent="0.25">
      <c r="A188" s="5"/>
      <c r="B188" s="423" t="s">
        <v>280</v>
      </c>
      <c r="C188" s="425"/>
      <c r="E188" s="36" t="s">
        <v>281</v>
      </c>
    </row>
    <row r="189" spans="1:5" x14ac:dyDescent="0.25">
      <c r="A189" s="5"/>
      <c r="B189" s="423" t="s">
        <v>281</v>
      </c>
      <c r="C189" s="425"/>
      <c r="E189" s="36" t="s">
        <v>282</v>
      </c>
    </row>
    <row r="190" spans="1:5" x14ac:dyDescent="0.25">
      <c r="A190" s="5"/>
      <c r="B190" s="423" t="s">
        <v>282</v>
      </c>
      <c r="C190" s="425"/>
      <c r="E190" s="36" t="s">
        <v>283</v>
      </c>
    </row>
    <row r="191" spans="1:5" x14ac:dyDescent="0.25">
      <c r="A191" s="5"/>
      <c r="B191" s="423" t="s">
        <v>283</v>
      </c>
      <c r="C191" s="425"/>
      <c r="E191" s="36" t="s">
        <v>284</v>
      </c>
    </row>
    <row r="192" spans="1:5" x14ac:dyDescent="0.25">
      <c r="A192" s="5"/>
      <c r="B192" s="423" t="s">
        <v>284</v>
      </c>
      <c r="C192" s="425"/>
      <c r="E192" s="36" t="s">
        <v>285</v>
      </c>
    </row>
    <row r="193" spans="1:5" x14ac:dyDescent="0.25">
      <c r="A193" s="5"/>
      <c r="B193" s="423" t="s">
        <v>285</v>
      </c>
      <c r="C193" s="425"/>
      <c r="E193" s="36" t="s">
        <v>286</v>
      </c>
    </row>
    <row r="194" spans="1:5" x14ac:dyDescent="0.25">
      <c r="A194" s="5"/>
      <c r="B194" s="423" t="s">
        <v>286</v>
      </c>
      <c r="C194" s="425"/>
      <c r="E194" s="36" t="s">
        <v>287</v>
      </c>
    </row>
    <row r="195" spans="1:5" x14ac:dyDescent="0.25">
      <c r="A195" s="5"/>
      <c r="B195" s="423" t="s">
        <v>287</v>
      </c>
      <c r="C195" s="425"/>
      <c r="E195" s="36" t="s">
        <v>288</v>
      </c>
    </row>
    <row r="196" spans="1:5" x14ac:dyDescent="0.25">
      <c r="A196" s="5"/>
      <c r="B196" s="423" t="s">
        <v>288</v>
      </c>
      <c r="C196" s="425"/>
      <c r="E196" s="36" t="s">
        <v>289</v>
      </c>
    </row>
    <row r="197" spans="1:5" x14ac:dyDescent="0.25">
      <c r="A197" s="5"/>
      <c r="B197" s="423" t="s">
        <v>289</v>
      </c>
      <c r="C197" s="425"/>
      <c r="E197" s="36" t="s">
        <v>290</v>
      </c>
    </row>
    <row r="198" spans="1:5" x14ac:dyDescent="0.25">
      <c r="A198" s="5"/>
      <c r="B198" s="423" t="s">
        <v>290</v>
      </c>
      <c r="C198" s="425"/>
      <c r="E198" s="36" t="s">
        <v>291</v>
      </c>
    </row>
    <row r="199" spans="1:5" x14ac:dyDescent="0.25">
      <c r="A199" s="5"/>
      <c r="B199" s="423" t="s">
        <v>291</v>
      </c>
      <c r="C199" s="425"/>
      <c r="E199" s="36" t="s">
        <v>292</v>
      </c>
    </row>
    <row r="200" spans="1:5" x14ac:dyDescent="0.25">
      <c r="A200" s="5"/>
      <c r="B200" s="423" t="s">
        <v>292</v>
      </c>
      <c r="C200" s="425"/>
      <c r="E200" s="36" t="s">
        <v>293</v>
      </c>
    </row>
    <row r="201" spans="1:5" x14ac:dyDescent="0.25">
      <c r="A201" s="5"/>
      <c r="B201" s="423" t="s">
        <v>293</v>
      </c>
      <c r="C201" s="425"/>
      <c r="E201" s="36" t="s">
        <v>294</v>
      </c>
    </row>
    <row r="202" spans="1:5" x14ac:dyDescent="0.25">
      <c r="A202" s="5"/>
      <c r="B202" s="423" t="s">
        <v>294</v>
      </c>
      <c r="C202" s="425"/>
      <c r="E202" s="36" t="s">
        <v>295</v>
      </c>
    </row>
    <row r="203" spans="1:5" x14ac:dyDescent="0.25">
      <c r="A203" s="5"/>
      <c r="B203" s="423" t="s">
        <v>295</v>
      </c>
      <c r="C203" s="425"/>
      <c r="E203" s="36" t="s">
        <v>296</v>
      </c>
    </row>
    <row r="204" spans="1:5" x14ac:dyDescent="0.25">
      <c r="A204" s="5"/>
      <c r="B204" s="423" t="s">
        <v>296</v>
      </c>
      <c r="C204" s="425"/>
      <c r="E204" s="36" t="s">
        <v>297</v>
      </c>
    </row>
    <row r="205" spans="1:5" x14ac:dyDescent="0.25">
      <c r="A205" s="5"/>
      <c r="B205" s="423" t="s">
        <v>297</v>
      </c>
      <c r="C205" s="425"/>
      <c r="E205" s="36" t="s">
        <v>298</v>
      </c>
    </row>
    <row r="206" spans="1:5" x14ac:dyDescent="0.25">
      <c r="A206" s="5"/>
      <c r="B206" s="423" t="s">
        <v>298</v>
      </c>
      <c r="C206" s="425"/>
      <c r="E206" s="36" t="s">
        <v>299</v>
      </c>
    </row>
    <row r="207" spans="1:5" x14ac:dyDescent="0.25">
      <c r="A207" s="5"/>
      <c r="B207" s="423" t="s">
        <v>299</v>
      </c>
      <c r="C207" s="425"/>
      <c r="E207" s="36" t="s">
        <v>300</v>
      </c>
    </row>
    <row r="208" spans="1:5" x14ac:dyDescent="0.25">
      <c r="A208" s="5"/>
      <c r="B208" s="423" t="s">
        <v>300</v>
      </c>
      <c r="C208" s="425"/>
      <c r="E208" s="36" t="s">
        <v>301</v>
      </c>
    </row>
    <row r="209" spans="1:5" x14ac:dyDescent="0.25">
      <c r="A209" s="5"/>
      <c r="B209" s="423" t="s">
        <v>301</v>
      </c>
      <c r="C209" s="425"/>
      <c r="E209" s="36" t="s">
        <v>302</v>
      </c>
    </row>
    <row r="210" spans="1:5" x14ac:dyDescent="0.25">
      <c r="A210" s="5"/>
      <c r="B210" s="423" t="s">
        <v>302</v>
      </c>
      <c r="C210" s="425"/>
      <c r="E210" s="36" t="s">
        <v>303</v>
      </c>
    </row>
    <row r="211" spans="1:5" x14ac:dyDescent="0.25">
      <c r="A211" s="5"/>
      <c r="B211" s="423" t="s">
        <v>303</v>
      </c>
      <c r="C211" s="425"/>
      <c r="E211" s="36" t="s">
        <v>304</v>
      </c>
    </row>
    <row r="212" spans="1:5" x14ac:dyDescent="0.25">
      <c r="A212" s="5"/>
      <c r="B212" s="423" t="s">
        <v>304</v>
      </c>
      <c r="C212" s="425"/>
      <c r="E212" s="36" t="s">
        <v>305</v>
      </c>
    </row>
    <row r="213" spans="1:5" x14ac:dyDescent="0.25">
      <c r="A213" s="5"/>
      <c r="B213" s="423" t="s">
        <v>305</v>
      </c>
      <c r="C213" s="425"/>
      <c r="E213" s="36" t="s">
        <v>306</v>
      </c>
    </row>
    <row r="214" spans="1:5" x14ac:dyDescent="0.25">
      <c r="A214" s="5"/>
      <c r="B214" s="423" t="s">
        <v>306</v>
      </c>
      <c r="C214" s="425"/>
      <c r="E214" s="36" t="s">
        <v>307</v>
      </c>
    </row>
    <row r="215" spans="1:5" x14ac:dyDescent="0.25">
      <c r="A215" s="5"/>
      <c r="B215" s="423" t="s">
        <v>307</v>
      </c>
      <c r="C215" s="425"/>
      <c r="E215" s="36" t="s">
        <v>308</v>
      </c>
    </row>
    <row r="216" spans="1:5" x14ac:dyDescent="0.25">
      <c r="A216" s="5"/>
      <c r="B216" s="423" t="s">
        <v>308</v>
      </c>
      <c r="C216" s="425"/>
      <c r="E216" s="36" t="s">
        <v>309</v>
      </c>
    </row>
    <row r="217" spans="1:5" x14ac:dyDescent="0.25">
      <c r="A217" s="5"/>
      <c r="B217" s="423" t="s">
        <v>309</v>
      </c>
      <c r="C217" s="425"/>
      <c r="E217" s="36" t="s">
        <v>310</v>
      </c>
    </row>
    <row r="218" spans="1:5" x14ac:dyDescent="0.25">
      <c r="A218" s="5"/>
      <c r="B218" s="423" t="s">
        <v>310</v>
      </c>
      <c r="C218" s="425"/>
      <c r="E218" s="36" t="s">
        <v>311</v>
      </c>
    </row>
    <row r="219" spans="1:5" x14ac:dyDescent="0.25">
      <c r="A219" s="5"/>
      <c r="B219" s="423" t="s">
        <v>311</v>
      </c>
      <c r="C219" s="425"/>
      <c r="E219" s="36" t="s">
        <v>312</v>
      </c>
    </row>
    <row r="220" spans="1:5" x14ac:dyDescent="0.25">
      <c r="A220" s="5"/>
      <c r="B220" s="423" t="s">
        <v>312</v>
      </c>
      <c r="C220" s="425"/>
      <c r="E220" s="36" t="s">
        <v>313</v>
      </c>
    </row>
    <row r="221" spans="1:5" x14ac:dyDescent="0.25">
      <c r="A221" s="5"/>
      <c r="B221" s="423" t="s">
        <v>313</v>
      </c>
      <c r="C221" s="425"/>
      <c r="E221" s="36" t="s">
        <v>314</v>
      </c>
    </row>
    <row r="222" spans="1:5" x14ac:dyDescent="0.25">
      <c r="A222" s="5"/>
      <c r="B222" s="423" t="s">
        <v>314</v>
      </c>
      <c r="C222" s="425"/>
      <c r="E222" s="36" t="s">
        <v>315</v>
      </c>
    </row>
    <row r="223" spans="1:5" x14ac:dyDescent="0.25">
      <c r="A223" s="5"/>
      <c r="B223" s="423" t="s">
        <v>315</v>
      </c>
      <c r="C223" s="425"/>
      <c r="E223" s="36" t="s">
        <v>316</v>
      </c>
    </row>
    <row r="224" spans="1:5" x14ac:dyDescent="0.25">
      <c r="A224" s="5"/>
      <c r="B224" s="423" t="s">
        <v>316</v>
      </c>
      <c r="C224" s="425"/>
      <c r="E224" s="36" t="s">
        <v>317</v>
      </c>
    </row>
    <row r="225" spans="1:5" x14ac:dyDescent="0.25">
      <c r="A225" s="5"/>
      <c r="B225" s="423" t="s">
        <v>317</v>
      </c>
      <c r="C225" s="425"/>
      <c r="E225" s="36" t="s">
        <v>318</v>
      </c>
    </row>
    <row r="226" spans="1:5" x14ac:dyDescent="0.25">
      <c r="A226" s="5"/>
      <c r="B226" s="423" t="s">
        <v>318</v>
      </c>
      <c r="C226" s="425"/>
      <c r="E226" s="36" t="s">
        <v>319</v>
      </c>
    </row>
    <row r="227" spans="1:5" x14ac:dyDescent="0.25">
      <c r="A227" s="5"/>
      <c r="B227" s="423" t="s">
        <v>319</v>
      </c>
      <c r="C227" s="425"/>
      <c r="E227" s="36" t="s">
        <v>320</v>
      </c>
    </row>
    <row r="228" spans="1:5" x14ac:dyDescent="0.25">
      <c r="A228" s="5"/>
      <c r="B228" s="423" t="s">
        <v>320</v>
      </c>
      <c r="C228" s="425"/>
      <c r="E228" s="36" t="s">
        <v>321</v>
      </c>
    </row>
    <row r="229" spans="1:5" x14ac:dyDescent="0.25">
      <c r="A229" s="5"/>
      <c r="B229" s="423" t="s">
        <v>321</v>
      </c>
      <c r="C229" s="425"/>
      <c r="E229" s="36" t="s">
        <v>322</v>
      </c>
    </row>
    <row r="230" spans="1:5" x14ac:dyDescent="0.25">
      <c r="A230" s="5"/>
      <c r="B230" s="423" t="s">
        <v>322</v>
      </c>
      <c r="C230" s="425"/>
      <c r="E230" s="36" t="s">
        <v>323</v>
      </c>
    </row>
    <row r="231" spans="1:5" x14ac:dyDescent="0.25">
      <c r="A231" s="5"/>
      <c r="B231" s="423" t="s">
        <v>323</v>
      </c>
      <c r="C231" s="425"/>
      <c r="E231" s="36" t="s">
        <v>324</v>
      </c>
    </row>
    <row r="232" spans="1:5" x14ac:dyDescent="0.25">
      <c r="A232" s="5"/>
      <c r="B232" s="423" t="s">
        <v>324</v>
      </c>
      <c r="C232" s="425"/>
      <c r="E232" s="36" t="s">
        <v>325</v>
      </c>
    </row>
    <row r="233" spans="1:5" x14ac:dyDescent="0.25">
      <c r="A233" s="5"/>
      <c r="B233" s="423" t="s">
        <v>325</v>
      </c>
      <c r="C233" s="425"/>
      <c r="E233" s="36" t="s">
        <v>326</v>
      </c>
    </row>
    <row r="234" spans="1:5" x14ac:dyDescent="0.25">
      <c r="A234" s="5"/>
      <c r="B234" s="423" t="s">
        <v>326</v>
      </c>
      <c r="C234" s="425"/>
      <c r="E234" s="36" t="s">
        <v>327</v>
      </c>
    </row>
    <row r="235" spans="1:5" x14ac:dyDescent="0.25">
      <c r="A235" s="5"/>
      <c r="B235" s="423" t="s">
        <v>327</v>
      </c>
      <c r="C235" s="425"/>
      <c r="E235" s="36" t="s">
        <v>328</v>
      </c>
    </row>
    <row r="236" spans="1:5" x14ac:dyDescent="0.25">
      <c r="A236" s="5"/>
      <c r="B236" s="423" t="s">
        <v>328</v>
      </c>
      <c r="C236" s="425"/>
      <c r="E236" s="36" t="s">
        <v>329</v>
      </c>
    </row>
    <row r="237" spans="1:5" x14ac:dyDescent="0.25">
      <c r="A237" s="5"/>
      <c r="B237" s="423" t="s">
        <v>329</v>
      </c>
      <c r="C237" s="425"/>
      <c r="E237" s="36" t="s">
        <v>330</v>
      </c>
    </row>
    <row r="238" spans="1:5" x14ac:dyDescent="0.25">
      <c r="A238" s="5"/>
      <c r="B238" s="423" t="s">
        <v>330</v>
      </c>
      <c r="C238" s="425"/>
      <c r="E238" s="36" t="s">
        <v>331</v>
      </c>
    </row>
    <row r="239" spans="1:5" x14ac:dyDescent="0.25">
      <c r="A239" s="5"/>
      <c r="B239" s="423" t="s">
        <v>331</v>
      </c>
      <c r="C239" s="425"/>
      <c r="E239" s="36" t="s">
        <v>332</v>
      </c>
    </row>
    <row r="240" spans="1:5" x14ac:dyDescent="0.25">
      <c r="A240" s="5"/>
      <c r="B240" s="423" t="s">
        <v>332</v>
      </c>
      <c r="C240" s="425"/>
      <c r="E240" s="36" t="s">
        <v>333</v>
      </c>
    </row>
    <row r="241" spans="1:5" x14ac:dyDescent="0.25">
      <c r="A241" s="5"/>
      <c r="B241" s="423" t="s">
        <v>333</v>
      </c>
      <c r="C241" s="425"/>
      <c r="E241" s="36" t="s">
        <v>334</v>
      </c>
    </row>
    <row r="242" spans="1:5" x14ac:dyDescent="0.25">
      <c r="A242" s="5"/>
      <c r="B242" s="423" t="s">
        <v>334</v>
      </c>
      <c r="C242" s="425"/>
      <c r="E242" s="36" t="s">
        <v>335</v>
      </c>
    </row>
    <row r="243" spans="1:5" x14ac:dyDescent="0.25">
      <c r="A243" s="5"/>
      <c r="B243" s="423" t="s">
        <v>335</v>
      </c>
      <c r="C243" s="425"/>
      <c r="E243" s="36" t="s">
        <v>336</v>
      </c>
    </row>
    <row r="244" spans="1:5" x14ac:dyDescent="0.25">
      <c r="A244" s="5"/>
      <c r="B244" s="423" t="s">
        <v>336</v>
      </c>
      <c r="C244" s="425"/>
      <c r="E244" s="36" t="s">
        <v>337</v>
      </c>
    </row>
    <row r="245" spans="1:5" x14ac:dyDescent="0.25">
      <c r="A245" s="5"/>
      <c r="B245" s="423" t="s">
        <v>337</v>
      </c>
      <c r="C245" s="425"/>
      <c r="E245" s="36" t="s">
        <v>338</v>
      </c>
    </row>
    <row r="246" spans="1:5" x14ac:dyDescent="0.25">
      <c r="A246" s="5"/>
      <c r="B246" s="423" t="s">
        <v>338</v>
      </c>
      <c r="C246" s="425"/>
      <c r="E246" s="36" t="s">
        <v>339</v>
      </c>
    </row>
    <row r="247" spans="1:5" x14ac:dyDescent="0.25">
      <c r="A247" s="5"/>
      <c r="B247" s="423" t="s">
        <v>339</v>
      </c>
      <c r="C247" s="425"/>
      <c r="E247" s="36" t="s">
        <v>340</v>
      </c>
    </row>
    <row r="248" spans="1:5" x14ac:dyDescent="0.25">
      <c r="A248" s="5"/>
      <c r="B248" s="423" t="s">
        <v>340</v>
      </c>
      <c r="C248" s="425"/>
      <c r="E248" s="36" t="s">
        <v>341</v>
      </c>
    </row>
    <row r="249" spans="1:5" x14ac:dyDescent="0.25">
      <c r="A249" s="5"/>
      <c r="B249" s="423" t="s">
        <v>341</v>
      </c>
      <c r="C249" s="425"/>
      <c r="E249" s="36" t="s">
        <v>342</v>
      </c>
    </row>
    <row r="250" spans="1:5" x14ac:dyDescent="0.25">
      <c r="A250" s="5"/>
      <c r="B250" s="423" t="s">
        <v>342</v>
      </c>
      <c r="C250" s="425"/>
      <c r="E250" s="36" t="s">
        <v>343</v>
      </c>
    </row>
    <row r="251" spans="1:5" x14ac:dyDescent="0.25">
      <c r="A251" s="5"/>
      <c r="B251" s="423" t="s">
        <v>343</v>
      </c>
      <c r="C251" s="425"/>
      <c r="E251" s="36" t="s">
        <v>344</v>
      </c>
    </row>
    <row r="252" spans="1:5" x14ac:dyDescent="0.25">
      <c r="A252" s="5"/>
      <c r="B252" s="423" t="s">
        <v>344</v>
      </c>
      <c r="C252" s="425"/>
      <c r="E252" s="36" t="s">
        <v>345</v>
      </c>
    </row>
    <row r="253" spans="1:5" x14ac:dyDescent="0.25">
      <c r="A253" s="5"/>
      <c r="B253" s="423" t="s">
        <v>345</v>
      </c>
      <c r="C253" s="425"/>
      <c r="E253" s="36" t="s">
        <v>346</v>
      </c>
    </row>
    <row r="254" spans="1:5" x14ac:dyDescent="0.25">
      <c r="A254" s="5"/>
      <c r="B254" s="423" t="s">
        <v>346</v>
      </c>
      <c r="C254" s="425"/>
      <c r="E254" s="36" t="s">
        <v>347</v>
      </c>
    </row>
    <row r="255" spans="1:5" x14ac:dyDescent="0.25">
      <c r="A255" s="5"/>
      <c r="B255" s="423" t="s">
        <v>347</v>
      </c>
      <c r="C255" s="425"/>
      <c r="E255" s="36" t="s">
        <v>348</v>
      </c>
    </row>
    <row r="256" spans="1:5" x14ac:dyDescent="0.25">
      <c r="A256" s="5"/>
      <c r="B256" s="423" t="s">
        <v>348</v>
      </c>
      <c r="C256" s="425"/>
    </row>
    <row r="257" spans="1:3" x14ac:dyDescent="0.25">
      <c r="A257" s="5"/>
      <c r="B257" s="423"/>
      <c r="C257" s="425"/>
    </row>
    <row r="259" spans="1:3" x14ac:dyDescent="0.25">
      <c r="B259" s="36" t="s">
        <v>362</v>
      </c>
    </row>
    <row r="260" spans="1:3" x14ac:dyDescent="0.25">
      <c r="B260" s="36" t="s">
        <v>357</v>
      </c>
    </row>
    <row r="261" spans="1:3" x14ac:dyDescent="0.25">
      <c r="B261" s="36" t="s">
        <v>89</v>
      </c>
    </row>
    <row r="264" spans="1:3" x14ac:dyDescent="0.25">
      <c r="B264" s="36" t="s">
        <v>89</v>
      </c>
    </row>
    <row r="265" spans="1:3" x14ac:dyDescent="0.25">
      <c r="B265" s="36">
        <v>1</v>
      </c>
    </row>
    <row r="266" spans="1:3" x14ac:dyDescent="0.25">
      <c r="B266" s="36">
        <v>2</v>
      </c>
    </row>
    <row r="267" spans="1:3" x14ac:dyDescent="0.25">
      <c r="B267" s="36">
        <v>3</v>
      </c>
    </row>
    <row r="268" spans="1:3" x14ac:dyDescent="0.25">
      <c r="B268" s="36">
        <v>4</v>
      </c>
    </row>
    <row r="269" spans="1:3" x14ac:dyDescent="0.25">
      <c r="B269" s="36">
        <v>5</v>
      </c>
    </row>
    <row r="270" spans="1:3" x14ac:dyDescent="0.25">
      <c r="B270" s="36">
        <v>6</v>
      </c>
    </row>
    <row r="271" spans="1:3" x14ac:dyDescent="0.25">
      <c r="B271" s="36">
        <v>7</v>
      </c>
    </row>
    <row r="272" spans="1:3" x14ac:dyDescent="0.25">
      <c r="B272" s="36">
        <v>8</v>
      </c>
    </row>
    <row r="273" spans="2:2" x14ac:dyDescent="0.25">
      <c r="B273" s="36">
        <v>9</v>
      </c>
    </row>
    <row r="274" spans="2:2" x14ac:dyDescent="0.25">
      <c r="B274" s="36">
        <v>10</v>
      </c>
    </row>
    <row r="277" spans="2:2" x14ac:dyDescent="0.25">
      <c r="B277" s="36" t="s">
        <v>536</v>
      </c>
    </row>
    <row r="278" spans="2:2" x14ac:dyDescent="0.25">
      <c r="B278" s="36" t="s">
        <v>537</v>
      </c>
    </row>
    <row r="279" spans="2:2" x14ac:dyDescent="0.25">
      <c r="B279" s="36" t="s">
        <v>538</v>
      </c>
    </row>
    <row r="280" spans="2:2" x14ac:dyDescent="0.25">
      <c r="B280" s="36" t="s">
        <v>539</v>
      </c>
    </row>
    <row r="281" spans="2:2" x14ac:dyDescent="0.25">
      <c r="B281" s="36" t="s">
        <v>540</v>
      </c>
    </row>
    <row r="282" spans="2:2" x14ac:dyDescent="0.25">
      <c r="B282" s="36" t="s">
        <v>541</v>
      </c>
    </row>
    <row r="283" spans="2:2" x14ac:dyDescent="0.25">
      <c r="B283" s="36" t="s">
        <v>542</v>
      </c>
    </row>
    <row r="284" spans="2:2" x14ac:dyDescent="0.25">
      <c r="B284" s="36" t="s">
        <v>543</v>
      </c>
    </row>
    <row r="285" spans="2:2" x14ac:dyDescent="0.25">
      <c r="B285" s="36" t="s">
        <v>544</v>
      </c>
    </row>
    <row r="286" spans="2:2" x14ac:dyDescent="0.25">
      <c r="B286" s="36" t="s">
        <v>545</v>
      </c>
    </row>
    <row r="287" spans="2:2" x14ac:dyDescent="0.25">
      <c r="B287" s="36" t="s">
        <v>546</v>
      </c>
    </row>
    <row r="288" spans="2:2" x14ac:dyDescent="0.25">
      <c r="B288" s="36" t="s">
        <v>547</v>
      </c>
    </row>
    <row r="289" spans="2:2" x14ac:dyDescent="0.25">
      <c r="B289" s="36" t="s">
        <v>548</v>
      </c>
    </row>
    <row r="290" spans="2:2" x14ac:dyDescent="0.25">
      <c r="B290" s="36" t="s">
        <v>549</v>
      </c>
    </row>
    <row r="291" spans="2:2" x14ac:dyDescent="0.25">
      <c r="B291" s="36" t="s">
        <v>550</v>
      </c>
    </row>
    <row r="292" spans="2:2" x14ac:dyDescent="0.25">
      <c r="B292" s="36" t="s">
        <v>551</v>
      </c>
    </row>
    <row r="293" spans="2:2" x14ac:dyDescent="0.25">
      <c r="B293" s="36" t="s">
        <v>552</v>
      </c>
    </row>
    <row r="294" spans="2:2" x14ac:dyDescent="0.25">
      <c r="B294" s="36" t="s">
        <v>553</v>
      </c>
    </row>
    <row r="295" spans="2:2" x14ac:dyDescent="0.25">
      <c r="B295" s="36" t="s">
        <v>554</v>
      </c>
    </row>
    <row r="296" spans="2:2" x14ac:dyDescent="0.25">
      <c r="B296" s="36" t="s">
        <v>555</v>
      </c>
    </row>
    <row r="297" spans="2:2" x14ac:dyDescent="0.25">
      <c r="B297" s="36" t="s">
        <v>556</v>
      </c>
    </row>
    <row r="298" spans="2:2" x14ac:dyDescent="0.25">
      <c r="B298" s="36" t="s">
        <v>557</v>
      </c>
    </row>
    <row r="299" spans="2:2" x14ac:dyDescent="0.25">
      <c r="B299" s="36" t="s">
        <v>558</v>
      </c>
    </row>
    <row r="300" spans="2:2" x14ac:dyDescent="0.25">
      <c r="B300" s="36" t="s">
        <v>559</v>
      </c>
    </row>
    <row r="301" spans="2:2" x14ac:dyDescent="0.25">
      <c r="B301" s="36" t="s">
        <v>560</v>
      </c>
    </row>
    <row r="302" spans="2:2" x14ac:dyDescent="0.25">
      <c r="B302" s="36" t="s">
        <v>561</v>
      </c>
    </row>
    <row r="303" spans="2:2" x14ac:dyDescent="0.25">
      <c r="B303" s="36" t="s">
        <v>562</v>
      </c>
    </row>
    <row r="304" spans="2:2" x14ac:dyDescent="0.25">
      <c r="B304" s="36" t="s">
        <v>563</v>
      </c>
    </row>
    <row r="305" spans="2:2" x14ac:dyDescent="0.25">
      <c r="B305" s="36" t="s">
        <v>564</v>
      </c>
    </row>
    <row r="306" spans="2:2" x14ac:dyDescent="0.25">
      <c r="B306" s="36" t="s">
        <v>565</v>
      </c>
    </row>
    <row r="307" spans="2:2" x14ac:dyDescent="0.25">
      <c r="B307" s="36" t="s">
        <v>566</v>
      </c>
    </row>
    <row r="308" spans="2:2" x14ac:dyDescent="0.25">
      <c r="B308" s="36" t="s">
        <v>567</v>
      </c>
    </row>
    <row r="309" spans="2:2" x14ac:dyDescent="0.25">
      <c r="B309" s="36" t="s">
        <v>568</v>
      </c>
    </row>
    <row r="310" spans="2:2" x14ac:dyDescent="0.25">
      <c r="B310" s="36" t="s">
        <v>569</v>
      </c>
    </row>
    <row r="311" spans="2:2" x14ac:dyDescent="0.25">
      <c r="B311" s="36" t="s">
        <v>570</v>
      </c>
    </row>
    <row r="312" spans="2:2" x14ac:dyDescent="0.25">
      <c r="B312" s="36" t="s">
        <v>571</v>
      </c>
    </row>
    <row r="313" spans="2:2" x14ac:dyDescent="0.25">
      <c r="B313" s="36" t="s">
        <v>572</v>
      </c>
    </row>
    <row r="314" spans="2:2" x14ac:dyDescent="0.25">
      <c r="B314" s="36" t="s">
        <v>573</v>
      </c>
    </row>
    <row r="315" spans="2:2" x14ac:dyDescent="0.25">
      <c r="B315" s="36" t="s">
        <v>574</v>
      </c>
    </row>
    <row r="316" spans="2:2" x14ac:dyDescent="0.25">
      <c r="B316" s="36" t="s">
        <v>575</v>
      </c>
    </row>
    <row r="317" spans="2:2" x14ac:dyDescent="0.25">
      <c r="B317" s="36" t="s">
        <v>576</v>
      </c>
    </row>
    <row r="318" spans="2:2" x14ac:dyDescent="0.25">
      <c r="B318" s="36" t="s">
        <v>577</v>
      </c>
    </row>
    <row r="319" spans="2:2" x14ac:dyDescent="0.25">
      <c r="B319" s="36" t="s">
        <v>578</v>
      </c>
    </row>
    <row r="320" spans="2:2" x14ac:dyDescent="0.25">
      <c r="B320" s="36" t="s">
        <v>579</v>
      </c>
    </row>
    <row r="321" spans="2:2" x14ac:dyDescent="0.25">
      <c r="B321" s="36" t="s">
        <v>580</v>
      </c>
    </row>
    <row r="322" spans="2:2" x14ac:dyDescent="0.25">
      <c r="B322" s="36" t="s">
        <v>581</v>
      </c>
    </row>
    <row r="323" spans="2:2" x14ac:dyDescent="0.25">
      <c r="B323" s="36" t="s">
        <v>582</v>
      </c>
    </row>
    <row r="324" spans="2:2" x14ac:dyDescent="0.25">
      <c r="B324" s="36" t="s">
        <v>583</v>
      </c>
    </row>
    <row r="325" spans="2:2" x14ac:dyDescent="0.25">
      <c r="B325" s="36" t="s">
        <v>584</v>
      </c>
    </row>
    <row r="326" spans="2:2" x14ac:dyDescent="0.25">
      <c r="B326" s="36" t="s">
        <v>585</v>
      </c>
    </row>
    <row r="327" spans="2:2" x14ac:dyDescent="0.25">
      <c r="B327" s="36" t="s">
        <v>586</v>
      </c>
    </row>
    <row r="328" spans="2:2" x14ac:dyDescent="0.25">
      <c r="B328" s="36" t="s">
        <v>587</v>
      </c>
    </row>
    <row r="329" spans="2:2" x14ac:dyDescent="0.25">
      <c r="B329" s="36" t="s">
        <v>588</v>
      </c>
    </row>
  </sheetData>
  <sheetProtection algorithmName="SHA-512" hashValue="XoaE4Idi/FuHvgLZSPIohOYNuCOLYW3+2+RI7N0S1/hFDXzzOzpiHsGx5pVdetUxBIzywfX0+jtmVqv+d6OQ6A==" saltValue="D0FjPyeeAhoiNB6xZqEcHQ==" spinCount="100000" sheet="1" objects="1" scenarios="1"/>
  <pageMargins left="0.7" right="0.7" top="0.75" bottom="0.75" header="0.3" footer="0.3"/>
  <pageSetup paperSize="9" fitToHeight="0" orientation="portrait" r:id="rId1"/>
  <rowBreaks count="4" manualBreakCount="4">
    <brk id="48" max="2" man="1"/>
    <brk id="95" max="2" man="1"/>
    <brk id="142" max="2" man="1"/>
    <brk id="189" max="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33"/>
  <sheetViews>
    <sheetView zoomScaleNormal="100" zoomScaleSheetLayoutView="100" workbookViewId="0"/>
  </sheetViews>
  <sheetFormatPr defaultRowHeight="15.75" x14ac:dyDescent="0.25"/>
  <cols>
    <col min="1" max="1" width="2.7109375" style="13" customWidth="1"/>
    <col min="2" max="2" width="8" style="13" customWidth="1"/>
    <col min="3" max="3" width="54.42578125" style="13" customWidth="1"/>
    <col min="4" max="4" width="58" style="13" customWidth="1"/>
    <col min="5" max="5" width="2.7109375" style="13" customWidth="1"/>
    <col min="6" max="16384" width="9.140625" style="13"/>
  </cols>
  <sheetData>
    <row r="1" spans="1:5" x14ac:dyDescent="0.25">
      <c r="A1" s="104"/>
      <c r="B1" s="6" t="s">
        <v>617</v>
      </c>
      <c r="C1" s="8"/>
      <c r="D1" s="6"/>
      <c r="E1" s="10"/>
    </row>
    <row r="2" spans="1:5" x14ac:dyDescent="0.25">
      <c r="A2" s="104"/>
      <c r="B2" s="104"/>
      <c r="C2" s="105"/>
      <c r="D2" s="105"/>
      <c r="E2" s="10"/>
    </row>
    <row r="3" spans="1:5" ht="18.75" x14ac:dyDescent="0.3">
      <c r="A3" s="104"/>
      <c r="B3" s="196" t="s">
        <v>519</v>
      </c>
      <c r="C3" s="105"/>
      <c r="D3" s="105"/>
      <c r="E3" s="10"/>
    </row>
    <row r="4" spans="1:5" x14ac:dyDescent="0.25">
      <c r="A4" s="104"/>
      <c r="B4" s="104"/>
      <c r="C4" s="10"/>
      <c r="D4" s="10"/>
      <c r="E4" s="10"/>
    </row>
    <row r="5" spans="1:5" x14ac:dyDescent="0.25">
      <c r="A5" s="104"/>
      <c r="B5" s="104"/>
      <c r="C5" s="8"/>
      <c r="D5" s="10"/>
      <c r="E5" s="10"/>
    </row>
    <row r="6" spans="1:5" x14ac:dyDescent="0.25">
      <c r="A6" s="104"/>
      <c r="B6" s="435" t="s">
        <v>94</v>
      </c>
      <c r="C6" s="435"/>
      <c r="D6" s="435"/>
      <c r="E6" s="10"/>
    </row>
    <row r="7" spans="1:5" x14ac:dyDescent="0.25">
      <c r="A7" s="104"/>
      <c r="B7" s="104"/>
      <c r="C7" s="106"/>
      <c r="D7" s="10"/>
      <c r="E7" s="10"/>
    </row>
    <row r="8" spans="1:5" x14ac:dyDescent="0.25">
      <c r="A8" s="104"/>
      <c r="B8" s="65" t="s">
        <v>353</v>
      </c>
      <c r="C8" s="434" t="s">
        <v>749</v>
      </c>
      <c r="D8" s="434"/>
      <c r="E8" s="58"/>
    </row>
    <row r="9" spans="1:5" x14ac:dyDescent="0.25">
      <c r="A9" s="104"/>
      <c r="B9" s="64">
        <v>1</v>
      </c>
      <c r="C9" s="403" t="s">
        <v>6</v>
      </c>
      <c r="D9" s="400">
        <v>45596</v>
      </c>
      <c r="E9" s="14"/>
    </row>
    <row r="10" spans="1:5" x14ac:dyDescent="0.25">
      <c r="A10" s="104"/>
      <c r="B10" s="64">
        <v>2</v>
      </c>
      <c r="C10" s="403" t="s">
        <v>7</v>
      </c>
      <c r="D10" s="72">
        <v>1</v>
      </c>
      <c r="E10" s="14"/>
    </row>
    <row r="11" spans="1:5" x14ac:dyDescent="0.25">
      <c r="A11" s="104"/>
      <c r="B11" s="64">
        <v>3</v>
      </c>
      <c r="C11" s="403" t="s">
        <v>8</v>
      </c>
      <c r="D11" s="72" t="s">
        <v>9</v>
      </c>
      <c r="E11" s="14"/>
    </row>
    <row r="12" spans="1:5" x14ac:dyDescent="0.25">
      <c r="A12" s="104"/>
      <c r="B12" s="397"/>
      <c r="C12" s="398"/>
      <c r="D12" s="398"/>
      <c r="E12" s="14"/>
    </row>
    <row r="13" spans="1:5" x14ac:dyDescent="0.25">
      <c r="A13" s="104"/>
      <c r="B13" s="65" t="s">
        <v>358</v>
      </c>
      <c r="C13" s="434" t="s">
        <v>360</v>
      </c>
      <c r="D13" s="434"/>
      <c r="E13" s="58"/>
    </row>
    <row r="14" spans="1:5" x14ac:dyDescent="0.25">
      <c r="A14" s="104"/>
      <c r="B14" s="64">
        <v>1</v>
      </c>
      <c r="C14" s="399" t="s">
        <v>359</v>
      </c>
      <c r="D14" s="57"/>
      <c r="E14" s="14"/>
    </row>
    <row r="15" spans="1:5" x14ac:dyDescent="0.25">
      <c r="A15" s="104"/>
      <c r="B15" s="64">
        <v>2</v>
      </c>
      <c r="C15" s="404" t="s">
        <v>360</v>
      </c>
      <c r="D15" s="61">
        <v>45291</v>
      </c>
      <c r="E15" s="14"/>
    </row>
    <row r="16" spans="1:5" x14ac:dyDescent="0.25">
      <c r="A16" s="104"/>
      <c r="B16" s="64">
        <v>3</v>
      </c>
      <c r="C16" s="403" t="s">
        <v>381</v>
      </c>
      <c r="D16" s="62"/>
      <c r="E16" s="14"/>
    </row>
    <row r="17" spans="1:5" x14ac:dyDescent="0.25">
      <c r="A17" s="104"/>
      <c r="B17" s="397"/>
      <c r="C17" s="398"/>
      <c r="D17" s="398"/>
      <c r="E17" s="14"/>
    </row>
    <row r="18" spans="1:5" x14ac:dyDescent="0.25">
      <c r="A18" s="104"/>
      <c r="B18" s="65" t="s">
        <v>744</v>
      </c>
      <c r="C18" s="434" t="s">
        <v>750</v>
      </c>
      <c r="D18" s="434"/>
      <c r="E18" s="14"/>
    </row>
    <row r="19" spans="1:5" x14ac:dyDescent="0.25">
      <c r="A19" s="104"/>
      <c r="B19" s="64">
        <v>1</v>
      </c>
      <c r="C19" s="403" t="s">
        <v>745</v>
      </c>
      <c r="D19" s="59"/>
      <c r="E19" s="14"/>
    </row>
    <row r="20" spans="1:5" x14ac:dyDescent="0.25">
      <c r="A20" s="104"/>
      <c r="B20" s="64">
        <v>2</v>
      </c>
      <c r="C20" s="415" t="s">
        <v>441</v>
      </c>
      <c r="D20" s="59"/>
      <c r="E20" s="14"/>
    </row>
    <row r="21" spans="1:5" x14ac:dyDescent="0.25">
      <c r="A21" s="104"/>
      <c r="B21" s="64">
        <v>3</v>
      </c>
      <c r="C21" s="415" t="s">
        <v>361</v>
      </c>
      <c r="D21" s="60"/>
      <c r="E21" s="14"/>
    </row>
    <row r="22" spans="1:5" x14ac:dyDescent="0.25">
      <c r="A22" s="104"/>
      <c r="B22" s="9"/>
      <c r="C22" s="10"/>
      <c r="D22" s="10"/>
      <c r="E22" s="10"/>
    </row>
    <row r="23" spans="1:5" x14ac:dyDescent="0.25">
      <c r="A23" s="104"/>
      <c r="B23" s="65" t="s">
        <v>751</v>
      </c>
      <c r="C23" s="434" t="s">
        <v>416</v>
      </c>
      <c r="D23" s="434"/>
      <c r="E23" s="10"/>
    </row>
    <row r="24" spans="1:5" x14ac:dyDescent="0.25">
      <c r="A24" s="104"/>
      <c r="B24" s="64">
        <v>1</v>
      </c>
      <c r="C24" s="416" t="s">
        <v>746</v>
      </c>
      <c r="D24" s="60"/>
      <c r="E24" s="10"/>
    </row>
    <row r="25" spans="1:5" x14ac:dyDescent="0.25">
      <c r="A25" s="104"/>
      <c r="B25" s="64">
        <v>2</v>
      </c>
      <c r="C25" s="416" t="s">
        <v>747</v>
      </c>
      <c r="D25" s="63"/>
      <c r="E25" s="10"/>
    </row>
    <row r="26" spans="1:5" x14ac:dyDescent="0.25">
      <c r="A26" s="104"/>
      <c r="B26" s="64">
        <v>3</v>
      </c>
      <c r="C26" s="416" t="s">
        <v>748</v>
      </c>
      <c r="D26" s="107"/>
      <c r="E26" s="10"/>
    </row>
    <row r="27" spans="1:5" x14ac:dyDescent="0.25">
      <c r="A27" s="104"/>
      <c r="B27" s="64">
        <v>4</v>
      </c>
      <c r="C27" s="399" t="s">
        <v>815</v>
      </c>
      <c r="D27" s="107"/>
      <c r="E27" s="10"/>
    </row>
    <row r="28" spans="1:5" x14ac:dyDescent="0.25">
      <c r="A28" s="104"/>
      <c r="B28" s="104"/>
      <c r="C28" s="10"/>
      <c r="D28" s="4"/>
      <c r="E28" s="10"/>
    </row>
    <row r="29" spans="1:5" x14ac:dyDescent="0.25">
      <c r="A29" s="104"/>
      <c r="B29" s="104"/>
      <c r="C29" s="10"/>
      <c r="D29" s="4"/>
      <c r="E29" s="10"/>
    </row>
    <row r="30" spans="1:5" x14ac:dyDescent="0.25">
      <c r="A30" s="104"/>
      <c r="B30" s="104"/>
      <c r="C30" s="395" t="s">
        <v>352</v>
      </c>
      <c r="D30" s="8"/>
      <c r="E30" s="10"/>
    </row>
    <row r="31" spans="1:5" x14ac:dyDescent="0.25">
      <c r="A31" s="104"/>
      <c r="B31" s="104"/>
      <c r="C31" s="394" t="b">
        <f>IF(OR(ISBLANK(D14),ISBLANK(D16),ISBLANK(D19),ISBLANK(D20),ISBLANK(D21),ISBLANK(D24),ISBLANK(D25),ISBLANK(D26),ISBLANK(D27)),FALSE,TRUE)</f>
        <v>0</v>
      </c>
      <c r="D31" s="10"/>
      <c r="E31" s="10"/>
    </row>
    <row r="32" spans="1:5" x14ac:dyDescent="0.25">
      <c r="A32" s="104"/>
      <c r="B32" s="104"/>
      <c r="C32" s="10"/>
      <c r="D32" s="10"/>
      <c r="E32" s="10"/>
    </row>
    <row r="33" spans="1:5" x14ac:dyDescent="0.25">
      <c r="A33" s="401"/>
      <c r="E33" s="402"/>
    </row>
  </sheetData>
  <sheetProtection algorithmName="SHA-512" hashValue="2RJOYcGqfs2PLN/RFBBHtCV63eTIbpNSkF/S+DMc+WiyDhbSheWopisPUFu0CUymhupFWYzugyf/SmHqQ8wEZw==" saltValue="fJi6qUtpXVrXv5HDJlUU5Q==" spinCount="100000" sheet="1" objects="1" scenarios="1"/>
  <mergeCells count="5">
    <mergeCell ref="C18:D18"/>
    <mergeCell ref="C8:D8"/>
    <mergeCell ref="B6:D6"/>
    <mergeCell ref="C13:D13"/>
    <mergeCell ref="C23:D23"/>
  </mergeCells>
  <conditionalFormatting sqref="C31">
    <cfRule type="containsText" dxfId="108" priority="4" operator="containsText" text="TRUE">
      <formula>NOT(ISERROR(SEARCH("TRUE",C31)))</formula>
    </cfRule>
    <cfRule type="containsText" dxfId="107" priority="5" operator="containsText" text="FALSE">
      <formula>NOT(ISERROR(SEARCH("FALSE",C31)))</formula>
    </cfRule>
  </conditionalFormatting>
  <dataValidations count="3">
    <dataValidation type="date" operator="greaterThanOrEqual" allowBlank="1" showInputMessage="1" showErrorMessage="1" errorTitle="Invalid Reference Date" error="Reference Date should be of the format 31/12/2015." sqref="D15" xr:uid="{00000000-0002-0000-0100-000000000000}">
      <formula1>45291</formula1>
    </dataValidation>
    <dataValidation type="whole" operator="notBetween" allowBlank="1" showInputMessage="1" showErrorMessage="1" errorTitle="Invalid value" error="Please insert a number." sqref="D25" xr:uid="{00000000-0002-0000-0100-000003000000}">
      <formula1>0</formula1>
      <formula2>0</formula2>
    </dataValidation>
    <dataValidation type="date" operator="greaterThanOrEqual" allowBlank="1" showInputMessage="1" showErrorMessage="1" errorTitle="Invalid Submission Date" sqref="D16" xr:uid="{76982206-3E25-41FD-A268-8A8B3A897CC1}">
      <formula1>45569</formula1>
    </dataValidation>
  </dataValidations>
  <pageMargins left="0.7" right="0.7" top="0.75" bottom="0.75" header="0.3" footer="0.3"/>
  <pageSetup paperSize="9" scale="69"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169"/>
  <sheetViews>
    <sheetView zoomScaleNormal="100" zoomScaleSheetLayoutView="100" workbookViewId="0"/>
  </sheetViews>
  <sheetFormatPr defaultRowHeight="15.75" x14ac:dyDescent="0.25"/>
  <cols>
    <col min="1" max="1" width="2.7109375" style="13" customWidth="1"/>
    <col min="2" max="2" width="9" style="13" customWidth="1"/>
    <col min="3" max="3" width="87.42578125" style="36" customWidth="1"/>
    <col min="4" max="4" width="31.28515625" style="36" customWidth="1"/>
    <col min="5" max="5" width="9" style="13" customWidth="1"/>
    <col min="6" max="6" width="2.7109375" style="13" customWidth="1"/>
    <col min="7" max="16384" width="9.140625" style="13"/>
  </cols>
  <sheetData>
    <row r="1" spans="1:6" x14ac:dyDescent="0.25">
      <c r="A1" s="4"/>
      <c r="B1" s="6" t="s">
        <v>617</v>
      </c>
      <c r="C1" s="4"/>
      <c r="D1" s="15"/>
      <c r="E1" s="66"/>
      <c r="F1" s="66"/>
    </row>
    <row r="2" spans="1:6" x14ac:dyDescent="0.25">
      <c r="A2" s="10"/>
      <c r="B2" s="8"/>
      <c r="C2" s="6"/>
      <c r="D2" s="6"/>
      <c r="E2" s="66"/>
      <c r="F2" s="66"/>
    </row>
    <row r="3" spans="1:6" x14ac:dyDescent="0.25">
      <c r="A3" s="10"/>
      <c r="B3" s="53">
        <f>'Section A'!D19</f>
        <v>0</v>
      </c>
      <c r="C3" s="6"/>
      <c r="D3" s="6"/>
      <c r="E3" s="66"/>
      <c r="F3" s="66"/>
    </row>
    <row r="4" spans="1:6" x14ac:dyDescent="0.25">
      <c r="A4" s="10"/>
      <c r="B4" s="8"/>
      <c r="C4" s="6"/>
      <c r="D4" s="6"/>
      <c r="E4" s="66"/>
      <c r="F4" s="66"/>
    </row>
    <row r="5" spans="1:6" x14ac:dyDescent="0.25">
      <c r="A5" s="10"/>
      <c r="B5" s="10"/>
      <c r="C5" s="15"/>
      <c r="D5" s="15"/>
      <c r="E5" s="66"/>
      <c r="F5" s="66"/>
    </row>
    <row r="6" spans="1:6" x14ac:dyDescent="0.25">
      <c r="A6" s="10"/>
      <c r="B6" s="435" t="s">
        <v>613</v>
      </c>
      <c r="C6" s="435"/>
      <c r="D6" s="435"/>
      <c r="E6" s="435"/>
      <c r="F6" s="66"/>
    </row>
    <row r="7" spans="1:6" s="75" customFormat="1" x14ac:dyDescent="0.25">
      <c r="A7" s="50"/>
      <c r="B7" s="440"/>
      <c r="C7" s="441"/>
      <c r="D7" s="441"/>
      <c r="E7" s="441"/>
      <c r="F7" s="76"/>
    </row>
    <row r="8" spans="1:6" s="18" customFormat="1" x14ac:dyDescent="0.25">
      <c r="A8" s="14"/>
      <c r="B8" s="442">
        <v>1</v>
      </c>
      <c r="C8" s="444" t="s">
        <v>396</v>
      </c>
      <c r="D8" s="295"/>
      <c r="E8" s="296"/>
      <c r="F8" s="17"/>
    </row>
    <row r="9" spans="1:6" s="18" customFormat="1" x14ac:dyDescent="0.25">
      <c r="A9" s="14"/>
      <c r="B9" s="443"/>
      <c r="C9" s="445"/>
      <c r="D9" s="4"/>
      <c r="E9" s="298"/>
      <c r="F9" s="17"/>
    </row>
    <row r="10" spans="1:6" s="18" customFormat="1" ht="16.5" thickBot="1" x14ac:dyDescent="0.3">
      <c r="A10" s="14"/>
      <c r="B10" s="297"/>
      <c r="C10" s="23"/>
      <c r="D10" s="23"/>
      <c r="E10" s="298"/>
      <c r="F10" s="17"/>
    </row>
    <row r="11" spans="1:6" ht="16.5" thickBot="1" x14ac:dyDescent="0.3">
      <c r="A11" s="10"/>
      <c r="B11" s="299" t="s">
        <v>31</v>
      </c>
      <c r="C11" s="67" t="s">
        <v>623</v>
      </c>
      <c r="D11" s="20"/>
      <c r="E11" s="300"/>
      <c r="F11" s="66"/>
    </row>
    <row r="12" spans="1:6" s="18" customFormat="1" ht="173.25" x14ac:dyDescent="0.25">
      <c r="A12" s="14"/>
      <c r="B12" s="299"/>
      <c r="C12" s="23" t="s">
        <v>618</v>
      </c>
      <c r="D12" s="23"/>
      <c r="E12" s="298"/>
      <c r="F12" s="17"/>
    </row>
    <row r="13" spans="1:6" s="18" customFormat="1" ht="16.5" thickBot="1" x14ac:dyDescent="0.3">
      <c r="A13" s="14"/>
      <c r="B13" s="299"/>
      <c r="C13" s="23"/>
      <c r="D13" s="23"/>
      <c r="E13" s="298"/>
      <c r="F13" s="17"/>
    </row>
    <row r="14" spans="1:6" s="18" customFormat="1" ht="16.5" thickBot="1" x14ac:dyDescent="0.3">
      <c r="A14" s="14"/>
      <c r="B14" s="299" t="s">
        <v>32</v>
      </c>
      <c r="C14" s="4" t="s">
        <v>409</v>
      </c>
      <c r="D14" s="305"/>
      <c r="E14" s="298"/>
      <c r="F14" s="17"/>
    </row>
    <row r="15" spans="1:6" s="74" customFormat="1" x14ac:dyDescent="0.25">
      <c r="A15" s="51"/>
      <c r="B15" s="301"/>
      <c r="C15" s="292" t="s">
        <v>609</v>
      </c>
      <c r="D15" s="23"/>
      <c r="E15" s="302"/>
      <c r="F15" s="73"/>
    </row>
    <row r="16" spans="1:6" s="74" customFormat="1" ht="16.5" thickBot="1" x14ac:dyDescent="0.3">
      <c r="A16" s="51"/>
      <c r="B16" s="301"/>
      <c r="C16" s="92"/>
      <c r="D16" s="23"/>
      <c r="E16" s="302"/>
      <c r="F16" s="73"/>
    </row>
    <row r="17" spans="1:6" s="74" customFormat="1" ht="16.5" thickBot="1" x14ac:dyDescent="0.3">
      <c r="A17" s="51"/>
      <c r="B17" s="299" t="s">
        <v>33</v>
      </c>
      <c r="C17" s="4" t="s">
        <v>607</v>
      </c>
      <c r="D17" s="20"/>
      <c r="E17" s="302"/>
      <c r="F17" s="73"/>
    </row>
    <row r="18" spans="1:6" s="74" customFormat="1" ht="16.5" thickBot="1" x14ac:dyDescent="0.3">
      <c r="A18" s="51"/>
      <c r="B18" s="301"/>
      <c r="C18" s="291"/>
      <c r="D18" s="23"/>
      <c r="E18" s="302"/>
      <c r="F18" s="73"/>
    </row>
    <row r="19" spans="1:6" s="74" customFormat="1" ht="16.5" thickBot="1" x14ac:dyDescent="0.3">
      <c r="A19" s="51"/>
      <c r="B19" s="299" t="s">
        <v>45</v>
      </c>
      <c r="C19" s="4" t="s">
        <v>608</v>
      </c>
      <c r="D19" s="305"/>
      <c r="E19" s="302"/>
      <c r="F19" s="73"/>
    </row>
    <row r="20" spans="1:6" s="74" customFormat="1" x14ac:dyDescent="0.25">
      <c r="A20" s="51"/>
      <c r="B20" s="301"/>
      <c r="C20" s="292" t="s">
        <v>609</v>
      </c>
      <c r="D20" s="23"/>
      <c r="E20" s="302"/>
      <c r="F20" s="73"/>
    </row>
    <row r="21" spans="1:6" s="74" customFormat="1" ht="16.5" thickBot="1" x14ac:dyDescent="0.3">
      <c r="A21" s="51"/>
      <c r="B21" s="301"/>
      <c r="C21" s="92"/>
      <c r="D21" s="23"/>
      <c r="E21" s="302"/>
      <c r="F21" s="73"/>
    </row>
    <row r="22" spans="1:6" s="18" customFormat="1" ht="16.5" thickBot="1" x14ac:dyDescent="0.3">
      <c r="A22" s="14"/>
      <c r="B22" s="299" t="s">
        <v>51</v>
      </c>
      <c r="C22" s="67" t="s">
        <v>442</v>
      </c>
      <c r="D22" s="305"/>
      <c r="E22" s="298"/>
      <c r="F22" s="17"/>
    </row>
    <row r="23" spans="1:6" s="74" customFormat="1" x14ac:dyDescent="0.25">
      <c r="A23" s="51"/>
      <c r="B23" s="301"/>
      <c r="C23" s="292" t="s">
        <v>609</v>
      </c>
      <c r="D23" s="23"/>
      <c r="E23" s="302"/>
      <c r="F23" s="73"/>
    </row>
    <row r="24" spans="1:6" s="18" customFormat="1" ht="16.5" thickBot="1" x14ac:dyDescent="0.3">
      <c r="A24" s="14"/>
      <c r="B24" s="299"/>
      <c r="C24" s="92"/>
      <c r="D24" s="23"/>
      <c r="E24" s="298"/>
      <c r="F24" s="17"/>
    </row>
    <row r="25" spans="1:6" s="18" customFormat="1" ht="16.5" thickBot="1" x14ac:dyDescent="0.3">
      <c r="A25" s="14"/>
      <c r="B25" s="299" t="s">
        <v>614</v>
      </c>
      <c r="C25" s="177" t="s">
        <v>610</v>
      </c>
      <c r="D25" s="305"/>
      <c r="E25" s="298"/>
      <c r="F25" s="17"/>
    </row>
    <row r="26" spans="1:6" s="18" customFormat="1" x14ac:dyDescent="0.25">
      <c r="A26" s="14"/>
      <c r="B26" s="299"/>
      <c r="C26" s="170" t="s">
        <v>611</v>
      </c>
      <c r="D26" s="23"/>
      <c r="E26" s="298"/>
      <c r="F26" s="17"/>
    </row>
    <row r="27" spans="1:6" s="18" customFormat="1" ht="16.5" thickBot="1" x14ac:dyDescent="0.3">
      <c r="A27" s="14"/>
      <c r="B27" s="299"/>
      <c r="C27" s="92"/>
      <c r="D27" s="23"/>
      <c r="E27" s="298"/>
      <c r="F27" s="17"/>
    </row>
    <row r="28" spans="1:6" ht="16.5" thickBot="1" x14ac:dyDescent="0.3">
      <c r="A28" s="10"/>
      <c r="B28" s="299" t="s">
        <v>52</v>
      </c>
      <c r="C28" s="67" t="s">
        <v>443</v>
      </c>
      <c r="D28" s="305"/>
      <c r="E28" s="298"/>
      <c r="F28" s="17"/>
    </row>
    <row r="29" spans="1:6" s="75" customFormat="1" x14ac:dyDescent="0.25">
      <c r="A29" s="50"/>
      <c r="B29" s="301"/>
      <c r="C29" s="293" t="s">
        <v>609</v>
      </c>
      <c r="D29" s="294"/>
      <c r="E29" s="302"/>
      <c r="F29" s="73"/>
    </row>
    <row r="30" spans="1:6" s="75" customFormat="1" ht="16.5" thickBot="1" x14ac:dyDescent="0.3">
      <c r="A30" s="50"/>
      <c r="B30" s="301"/>
      <c r="C30" s="23"/>
      <c r="D30" s="23"/>
      <c r="E30" s="302"/>
      <c r="F30" s="73"/>
    </row>
    <row r="31" spans="1:6" s="75" customFormat="1" ht="16.5" thickBot="1" x14ac:dyDescent="0.3">
      <c r="A31" s="50"/>
      <c r="B31" s="299" t="s">
        <v>413</v>
      </c>
      <c r="C31" s="177" t="s">
        <v>612</v>
      </c>
      <c r="D31" s="305"/>
      <c r="E31" s="302"/>
      <c r="F31" s="73"/>
    </row>
    <row r="32" spans="1:6" s="75" customFormat="1" x14ac:dyDescent="0.25">
      <c r="A32" s="50"/>
      <c r="B32" s="299"/>
      <c r="C32" s="170" t="s">
        <v>611</v>
      </c>
      <c r="D32" s="23"/>
      <c r="E32" s="302"/>
      <c r="F32" s="73"/>
    </row>
    <row r="33" spans="1:6" s="18" customFormat="1" x14ac:dyDescent="0.25">
      <c r="A33" s="14"/>
      <c r="B33" s="165"/>
      <c r="C33" s="446"/>
      <c r="D33" s="446"/>
      <c r="E33" s="304"/>
      <c r="F33" s="17"/>
    </row>
    <row r="34" spans="1:6" s="18" customFormat="1" x14ac:dyDescent="0.25">
      <c r="A34" s="14"/>
      <c r="B34" s="175"/>
      <c r="C34" s="68"/>
      <c r="D34" s="4"/>
      <c r="E34" s="17"/>
      <c r="F34" s="17"/>
    </row>
    <row r="35" spans="1:6" s="18" customFormat="1" x14ac:dyDescent="0.25">
      <c r="A35" s="14"/>
      <c r="B35" s="442">
        <v>2</v>
      </c>
      <c r="C35" s="444" t="s">
        <v>397</v>
      </c>
      <c r="D35" s="234"/>
      <c r="E35" s="296"/>
      <c r="F35" s="17"/>
    </row>
    <row r="36" spans="1:6" s="18" customFormat="1" x14ac:dyDescent="0.25">
      <c r="A36" s="14"/>
      <c r="B36" s="443"/>
      <c r="C36" s="445"/>
      <c r="D36" s="4"/>
      <c r="E36" s="298"/>
      <c r="F36" s="17"/>
    </row>
    <row r="37" spans="1:6" s="18" customFormat="1" x14ac:dyDescent="0.25">
      <c r="A37" s="14"/>
      <c r="B37" s="297"/>
      <c r="C37" s="38"/>
      <c r="D37" s="4"/>
      <c r="E37" s="298"/>
      <c r="F37" s="17"/>
    </row>
    <row r="38" spans="1:6" s="18" customFormat="1" x14ac:dyDescent="0.25">
      <c r="A38" s="14"/>
      <c r="B38" s="299" t="s">
        <v>1</v>
      </c>
      <c r="C38" s="312" t="s">
        <v>398</v>
      </c>
      <c r="D38" s="14"/>
      <c r="E38" s="298"/>
      <c r="F38" s="17"/>
    </row>
    <row r="39" spans="1:6" s="18" customFormat="1" ht="35.25" customHeight="1" x14ac:dyDescent="0.25">
      <c r="A39" s="14"/>
      <c r="B39" s="299"/>
      <c r="C39" s="437" t="s">
        <v>615</v>
      </c>
      <c r="D39" s="437"/>
      <c r="E39" s="298"/>
      <c r="F39" s="17"/>
    </row>
    <row r="40" spans="1:6" s="18" customFormat="1" x14ac:dyDescent="0.25">
      <c r="A40" s="14"/>
      <c r="B40" s="299"/>
      <c r="C40" s="4"/>
      <c r="D40" s="14"/>
      <c r="E40" s="298"/>
      <c r="F40" s="17"/>
    </row>
    <row r="41" spans="1:6" s="18" customFormat="1" x14ac:dyDescent="0.25">
      <c r="A41" s="14"/>
      <c r="B41" s="307" t="s">
        <v>17</v>
      </c>
      <c r="C41" s="438" t="s">
        <v>616</v>
      </c>
      <c r="D41" s="439"/>
      <c r="E41" s="298"/>
      <c r="F41" s="17"/>
    </row>
    <row r="42" spans="1:6" s="74" customFormat="1" ht="33.75" customHeight="1" thickBot="1" x14ac:dyDescent="0.3">
      <c r="A42" s="51"/>
      <c r="B42" s="308"/>
      <c r="C42" s="437" t="s">
        <v>622</v>
      </c>
      <c r="D42" s="437"/>
      <c r="E42" s="302"/>
      <c r="F42" s="73"/>
    </row>
    <row r="43" spans="1:6" s="18" customFormat="1" ht="16.5" thickBot="1" x14ac:dyDescent="0.3">
      <c r="A43" s="14"/>
      <c r="B43" s="309"/>
      <c r="C43" s="20"/>
      <c r="D43" s="108"/>
      <c r="E43" s="298"/>
      <c r="F43" s="17"/>
    </row>
    <row r="44" spans="1:6" s="18" customFormat="1" x14ac:dyDescent="0.25">
      <c r="A44" s="14"/>
      <c r="B44" s="309"/>
      <c r="C44" s="4"/>
      <c r="D44" s="306"/>
      <c r="E44" s="298"/>
      <c r="F44" s="17"/>
    </row>
    <row r="45" spans="1:6" s="18" customFormat="1" x14ac:dyDescent="0.25">
      <c r="A45" s="14"/>
      <c r="B45" s="307" t="s">
        <v>18</v>
      </c>
      <c r="C45" s="436" t="s">
        <v>619</v>
      </c>
      <c r="D45" s="436"/>
      <c r="E45" s="298"/>
      <c r="F45" s="17"/>
    </row>
    <row r="46" spans="1:6" s="74" customFormat="1" ht="33.75" customHeight="1" thickBot="1" x14ac:dyDescent="0.3">
      <c r="A46" s="51"/>
      <c r="B46" s="308"/>
      <c r="C46" s="437" t="s">
        <v>620</v>
      </c>
      <c r="D46" s="437"/>
      <c r="E46" s="302"/>
      <c r="F46" s="73"/>
    </row>
    <row r="47" spans="1:6" s="18" customFormat="1" ht="16.5" thickBot="1" x14ac:dyDescent="0.3">
      <c r="A47" s="14"/>
      <c r="B47" s="309"/>
      <c r="C47" s="305"/>
      <c r="D47" s="14"/>
      <c r="E47" s="298"/>
      <c r="F47" s="17"/>
    </row>
    <row r="48" spans="1:6" s="18" customFormat="1" x14ac:dyDescent="0.25">
      <c r="A48" s="14"/>
      <c r="B48" s="309"/>
      <c r="C48" s="4"/>
      <c r="D48" s="14"/>
      <c r="E48" s="298"/>
      <c r="F48" s="17"/>
    </row>
    <row r="49" spans="1:6" s="18" customFormat="1" x14ac:dyDescent="0.25">
      <c r="A49" s="14"/>
      <c r="B49" s="307" t="s">
        <v>19</v>
      </c>
      <c r="C49" s="436" t="s">
        <v>624</v>
      </c>
      <c r="D49" s="436"/>
      <c r="E49" s="298"/>
      <c r="F49" s="17"/>
    </row>
    <row r="50" spans="1:6" s="74" customFormat="1" ht="33.75" customHeight="1" thickBot="1" x14ac:dyDescent="0.3">
      <c r="A50" s="51"/>
      <c r="B50" s="308"/>
      <c r="C50" s="437" t="s">
        <v>621</v>
      </c>
      <c r="D50" s="437"/>
      <c r="E50" s="302"/>
      <c r="F50" s="73"/>
    </row>
    <row r="51" spans="1:6" s="18" customFormat="1" ht="16.5" thickBot="1" x14ac:dyDescent="0.3">
      <c r="A51" s="14"/>
      <c r="B51" s="309"/>
      <c r="C51" s="20"/>
      <c r="D51" s="14"/>
      <c r="E51" s="298"/>
      <c r="F51" s="17"/>
    </row>
    <row r="52" spans="1:6" s="18" customFormat="1" x14ac:dyDescent="0.25">
      <c r="A52" s="14"/>
      <c r="B52" s="309"/>
      <c r="C52" s="4"/>
      <c r="D52" s="14"/>
      <c r="E52" s="298"/>
      <c r="F52" s="17"/>
    </row>
    <row r="53" spans="1:6" s="18" customFormat="1" x14ac:dyDescent="0.25">
      <c r="A53" s="14"/>
      <c r="B53" s="307" t="s">
        <v>23</v>
      </c>
      <c r="C53" s="4" t="s">
        <v>625</v>
      </c>
      <c r="D53" s="14"/>
      <c r="E53" s="298"/>
      <c r="F53" s="17"/>
    </row>
    <row r="54" spans="1:6" s="74" customFormat="1" ht="33.75" customHeight="1" thickBot="1" x14ac:dyDescent="0.3">
      <c r="A54" s="51"/>
      <c r="B54" s="308"/>
      <c r="C54" s="437" t="s">
        <v>628</v>
      </c>
      <c r="D54" s="437"/>
      <c r="E54" s="302"/>
      <c r="F54" s="73"/>
    </row>
    <row r="55" spans="1:6" s="18" customFormat="1" ht="16.5" thickBot="1" x14ac:dyDescent="0.3">
      <c r="A55" s="14"/>
      <c r="B55" s="309"/>
      <c r="C55" s="305"/>
      <c r="D55" s="14"/>
      <c r="E55" s="298"/>
      <c r="F55" s="17"/>
    </row>
    <row r="56" spans="1:6" s="18" customFormat="1" x14ac:dyDescent="0.25">
      <c r="A56" s="14"/>
      <c r="B56" s="309"/>
      <c r="C56" s="4"/>
      <c r="D56" s="14"/>
      <c r="E56" s="298"/>
      <c r="F56" s="17"/>
    </row>
    <row r="57" spans="1:6" s="18" customFormat="1" x14ac:dyDescent="0.25">
      <c r="A57" s="14"/>
      <c r="B57" s="307" t="s">
        <v>24</v>
      </c>
      <c r="C57" s="174" t="s">
        <v>626</v>
      </c>
      <c r="D57" s="14"/>
      <c r="E57" s="298"/>
      <c r="F57" s="17"/>
    </row>
    <row r="58" spans="1:6" s="74" customFormat="1" ht="33.75" customHeight="1" thickBot="1" x14ac:dyDescent="0.3">
      <c r="A58" s="51"/>
      <c r="B58" s="308"/>
      <c r="C58" s="437" t="s">
        <v>629</v>
      </c>
      <c r="D58" s="437"/>
      <c r="E58" s="302"/>
      <c r="F58" s="73"/>
    </row>
    <row r="59" spans="1:6" s="18" customFormat="1" ht="16.5" thickBot="1" x14ac:dyDescent="0.3">
      <c r="A59" s="14"/>
      <c r="B59" s="309"/>
      <c r="C59" s="305"/>
      <c r="D59" s="14"/>
      <c r="E59" s="298"/>
      <c r="F59" s="17"/>
    </row>
    <row r="60" spans="1:6" s="18" customFormat="1" x14ac:dyDescent="0.25">
      <c r="A60" s="14"/>
      <c r="B60" s="309"/>
      <c r="C60" s="4"/>
      <c r="D60" s="14"/>
      <c r="E60" s="298"/>
      <c r="F60" s="17"/>
    </row>
    <row r="61" spans="1:6" s="18" customFormat="1" x14ac:dyDescent="0.25">
      <c r="A61" s="14"/>
      <c r="B61" s="307" t="s">
        <v>25</v>
      </c>
      <c r="C61" s="173" t="s">
        <v>627</v>
      </c>
      <c r="D61" s="14"/>
      <c r="E61" s="298"/>
      <c r="F61" s="17"/>
    </row>
    <row r="62" spans="1:6" s="74" customFormat="1" ht="33.75" customHeight="1" thickBot="1" x14ac:dyDescent="0.3">
      <c r="A62" s="51"/>
      <c r="B62" s="308"/>
      <c r="C62" s="437" t="s">
        <v>630</v>
      </c>
      <c r="D62" s="437"/>
      <c r="E62" s="302"/>
      <c r="F62" s="73"/>
    </row>
    <row r="63" spans="1:6" s="18" customFormat="1" ht="16.5" thickBot="1" x14ac:dyDescent="0.3">
      <c r="A63" s="14"/>
      <c r="B63" s="164"/>
      <c r="C63" s="305"/>
      <c r="D63" s="14"/>
      <c r="E63" s="298"/>
      <c r="F63" s="17"/>
    </row>
    <row r="64" spans="1:6" s="18" customFormat="1" x14ac:dyDescent="0.25">
      <c r="A64" s="14"/>
      <c r="B64" s="164"/>
      <c r="C64" s="448"/>
      <c r="D64" s="448"/>
      <c r="E64" s="298"/>
      <c r="F64" s="17"/>
    </row>
    <row r="65" spans="1:6" s="18" customFormat="1" x14ac:dyDescent="0.25">
      <c r="A65" s="14"/>
      <c r="B65" s="164"/>
      <c r="C65" s="32"/>
      <c r="D65" s="52"/>
      <c r="E65" s="298"/>
      <c r="F65" s="17"/>
    </row>
    <row r="66" spans="1:6" s="18" customFormat="1" x14ac:dyDescent="0.25">
      <c r="A66" s="14"/>
      <c r="B66" s="299" t="s">
        <v>2</v>
      </c>
      <c r="C66" s="312" t="s">
        <v>399</v>
      </c>
      <c r="D66" s="4"/>
      <c r="E66" s="298"/>
      <c r="F66" s="17"/>
    </row>
    <row r="67" spans="1:6" s="18" customFormat="1" x14ac:dyDescent="0.25">
      <c r="A67" s="14"/>
      <c r="B67" s="299"/>
      <c r="C67" s="437" t="s">
        <v>418</v>
      </c>
      <c r="D67" s="437"/>
      <c r="E67" s="298"/>
      <c r="F67" s="17"/>
    </row>
    <row r="68" spans="1:6" s="18" customFormat="1" x14ac:dyDescent="0.25">
      <c r="A68" s="14"/>
      <c r="B68" s="299"/>
      <c r="C68" s="4"/>
      <c r="D68" s="4"/>
      <c r="E68" s="298"/>
      <c r="F68" s="17"/>
    </row>
    <row r="69" spans="1:6" s="18" customFormat="1" x14ac:dyDescent="0.25">
      <c r="A69" s="14"/>
      <c r="B69" s="307" t="s">
        <v>72</v>
      </c>
      <c r="C69" s="438" t="s">
        <v>616</v>
      </c>
      <c r="D69" s="439"/>
      <c r="E69" s="298"/>
      <c r="F69" s="17"/>
    </row>
    <row r="70" spans="1:6" s="18" customFormat="1" ht="16.5" thickBot="1" x14ac:dyDescent="0.3">
      <c r="A70" s="14"/>
      <c r="B70" s="307"/>
      <c r="C70" s="437" t="s">
        <v>631</v>
      </c>
      <c r="D70" s="437"/>
      <c r="E70" s="298"/>
      <c r="F70" s="17"/>
    </row>
    <row r="71" spans="1:6" s="18" customFormat="1" ht="16.5" thickBot="1" x14ac:dyDescent="0.3">
      <c r="A71" s="14"/>
      <c r="B71" s="309"/>
      <c r="C71" s="20"/>
      <c r="D71" s="108"/>
      <c r="E71" s="298"/>
      <c r="F71" s="17"/>
    </row>
    <row r="72" spans="1:6" s="18" customFormat="1" x14ac:dyDescent="0.25">
      <c r="A72" s="14"/>
      <c r="B72" s="309"/>
      <c r="C72" s="4"/>
      <c r="D72" s="306"/>
      <c r="E72" s="298"/>
      <c r="F72" s="17"/>
    </row>
    <row r="73" spans="1:6" s="18" customFormat="1" x14ac:dyDescent="0.25">
      <c r="A73" s="14"/>
      <c r="B73" s="307" t="s">
        <v>73</v>
      </c>
      <c r="C73" s="436" t="s">
        <v>619</v>
      </c>
      <c r="D73" s="436"/>
      <c r="E73" s="298"/>
      <c r="F73" s="17"/>
    </row>
    <row r="74" spans="1:6" s="18" customFormat="1" ht="16.5" customHeight="1" thickBot="1" x14ac:dyDescent="0.3">
      <c r="A74" s="14"/>
      <c r="B74" s="307"/>
      <c r="C74" s="437" t="s">
        <v>632</v>
      </c>
      <c r="D74" s="437"/>
      <c r="E74" s="298"/>
      <c r="F74" s="17"/>
    </row>
    <row r="75" spans="1:6" s="18" customFormat="1" ht="16.5" thickBot="1" x14ac:dyDescent="0.3">
      <c r="A75" s="14"/>
      <c r="B75" s="309"/>
      <c r="C75" s="305"/>
      <c r="D75" s="14"/>
      <c r="E75" s="298"/>
      <c r="F75" s="17"/>
    </row>
    <row r="76" spans="1:6" s="18" customFormat="1" x14ac:dyDescent="0.25">
      <c r="A76" s="14"/>
      <c r="B76" s="309"/>
      <c r="C76" s="4"/>
      <c r="D76" s="14"/>
      <c r="E76" s="298"/>
      <c r="F76" s="17"/>
    </row>
    <row r="77" spans="1:6" s="18" customFormat="1" x14ac:dyDescent="0.25">
      <c r="A77" s="14"/>
      <c r="B77" s="307" t="s">
        <v>74</v>
      </c>
      <c r="C77" s="436" t="s">
        <v>624</v>
      </c>
      <c r="D77" s="436"/>
      <c r="E77" s="298"/>
      <c r="F77" s="17"/>
    </row>
    <row r="78" spans="1:6" s="18" customFormat="1" ht="16.5" customHeight="1" thickBot="1" x14ac:dyDescent="0.3">
      <c r="A78" s="14"/>
      <c r="B78" s="309"/>
      <c r="C78" s="437" t="s">
        <v>633</v>
      </c>
      <c r="D78" s="437"/>
      <c r="E78" s="298"/>
      <c r="F78" s="17"/>
    </row>
    <row r="79" spans="1:6" s="18" customFormat="1" ht="16.5" thickBot="1" x14ac:dyDescent="0.3">
      <c r="A79" s="14"/>
      <c r="B79" s="309"/>
      <c r="C79" s="20"/>
      <c r="D79" s="14"/>
      <c r="E79" s="298"/>
      <c r="F79" s="17"/>
    </row>
    <row r="80" spans="1:6" s="18" customFormat="1" x14ac:dyDescent="0.25">
      <c r="A80" s="14"/>
      <c r="B80" s="309"/>
      <c r="C80" s="4"/>
      <c r="D80" s="14"/>
      <c r="E80" s="298"/>
      <c r="F80" s="17"/>
    </row>
    <row r="81" spans="1:6" s="18" customFormat="1" x14ac:dyDescent="0.25">
      <c r="A81" s="14"/>
      <c r="B81" s="307" t="s">
        <v>75</v>
      </c>
      <c r="C81" s="4" t="s">
        <v>625</v>
      </c>
      <c r="D81" s="14"/>
      <c r="E81" s="298"/>
      <c r="F81" s="17"/>
    </row>
    <row r="82" spans="1:6" s="18" customFormat="1" ht="16.5" customHeight="1" thickBot="1" x14ac:dyDescent="0.3">
      <c r="A82" s="14"/>
      <c r="B82" s="309"/>
      <c r="C82" s="437" t="s">
        <v>634</v>
      </c>
      <c r="D82" s="437"/>
      <c r="E82" s="298"/>
      <c r="F82" s="17"/>
    </row>
    <row r="83" spans="1:6" s="18" customFormat="1" ht="16.5" thickBot="1" x14ac:dyDescent="0.3">
      <c r="A83" s="14"/>
      <c r="B83" s="309"/>
      <c r="C83" s="305"/>
      <c r="D83" s="14"/>
      <c r="E83" s="298"/>
      <c r="F83" s="17"/>
    </row>
    <row r="84" spans="1:6" s="18" customFormat="1" x14ac:dyDescent="0.25">
      <c r="A84" s="14"/>
      <c r="B84" s="309"/>
      <c r="C84" s="4"/>
      <c r="D84" s="14"/>
      <c r="E84" s="298"/>
      <c r="F84" s="17"/>
    </row>
    <row r="85" spans="1:6" s="18" customFormat="1" x14ac:dyDescent="0.25">
      <c r="A85" s="14"/>
      <c r="B85" s="307" t="s">
        <v>76</v>
      </c>
      <c r="C85" s="174" t="s">
        <v>626</v>
      </c>
      <c r="D85" s="14"/>
      <c r="E85" s="298"/>
      <c r="F85" s="17"/>
    </row>
    <row r="86" spans="1:6" s="18" customFormat="1" ht="16.5" customHeight="1" thickBot="1" x14ac:dyDescent="0.3">
      <c r="A86" s="14"/>
      <c r="B86" s="309"/>
      <c r="C86" s="437" t="s">
        <v>635</v>
      </c>
      <c r="D86" s="437"/>
      <c r="E86" s="298"/>
      <c r="F86" s="17"/>
    </row>
    <row r="87" spans="1:6" s="18" customFormat="1" ht="16.5" thickBot="1" x14ac:dyDescent="0.3">
      <c r="A87" s="14"/>
      <c r="B87" s="309"/>
      <c r="C87" s="305"/>
      <c r="D87" s="14"/>
      <c r="E87" s="298"/>
      <c r="F87" s="17"/>
    </row>
    <row r="88" spans="1:6" s="18" customFormat="1" x14ac:dyDescent="0.25">
      <c r="A88" s="14"/>
      <c r="B88" s="309"/>
      <c r="C88" s="4"/>
      <c r="D88" s="14"/>
      <c r="E88" s="298"/>
      <c r="F88" s="17"/>
    </row>
    <row r="89" spans="1:6" s="18" customFormat="1" x14ac:dyDescent="0.25">
      <c r="A89" s="14"/>
      <c r="B89" s="307" t="s">
        <v>77</v>
      </c>
      <c r="C89" s="173" t="s">
        <v>627</v>
      </c>
      <c r="D89" s="14"/>
      <c r="E89" s="298"/>
      <c r="F89" s="17"/>
    </row>
    <row r="90" spans="1:6" s="18" customFormat="1" ht="16.5" customHeight="1" thickBot="1" x14ac:dyDescent="0.3">
      <c r="A90" s="14"/>
      <c r="B90" s="164"/>
      <c r="C90" s="437" t="s">
        <v>636</v>
      </c>
      <c r="D90" s="437"/>
      <c r="E90" s="298"/>
      <c r="F90" s="17"/>
    </row>
    <row r="91" spans="1:6" s="18" customFormat="1" ht="16.5" thickBot="1" x14ac:dyDescent="0.3">
      <c r="A91" s="14"/>
      <c r="B91" s="164"/>
      <c r="C91" s="305"/>
      <c r="D91" s="14"/>
      <c r="E91" s="298"/>
      <c r="F91" s="17"/>
    </row>
    <row r="92" spans="1:6" s="18" customFormat="1" x14ac:dyDescent="0.25">
      <c r="A92" s="14"/>
      <c r="B92" s="164"/>
      <c r="C92" s="170"/>
      <c r="D92" s="170"/>
      <c r="E92" s="298"/>
      <c r="F92" s="17"/>
    </row>
    <row r="93" spans="1:6" s="18" customFormat="1" x14ac:dyDescent="0.25">
      <c r="A93" s="14"/>
      <c r="B93" s="297"/>
      <c r="C93" s="4"/>
      <c r="D93" s="4"/>
      <c r="E93" s="298"/>
      <c r="F93" s="17"/>
    </row>
    <row r="94" spans="1:6" s="18" customFormat="1" x14ac:dyDescent="0.25">
      <c r="A94" s="14"/>
      <c r="B94" s="299" t="s">
        <v>3</v>
      </c>
      <c r="C94" s="312" t="s">
        <v>400</v>
      </c>
      <c r="D94" s="4"/>
      <c r="E94" s="298"/>
      <c r="F94" s="17"/>
    </row>
    <row r="95" spans="1:6" s="18" customFormat="1" ht="37.5" customHeight="1" x14ac:dyDescent="0.25">
      <c r="A95" s="14"/>
      <c r="B95" s="299"/>
      <c r="C95" s="447" t="s">
        <v>637</v>
      </c>
      <c r="D95" s="447"/>
      <c r="E95" s="298"/>
      <c r="F95" s="17"/>
    </row>
    <row r="96" spans="1:6" s="18" customFormat="1" x14ac:dyDescent="0.25">
      <c r="A96" s="14"/>
      <c r="B96" s="299"/>
      <c r="C96" s="4"/>
      <c r="D96" s="4"/>
      <c r="E96" s="298"/>
      <c r="F96" s="17"/>
    </row>
    <row r="97" spans="1:6" s="18" customFormat="1" x14ac:dyDescent="0.25">
      <c r="A97" s="14"/>
      <c r="B97" s="307" t="s">
        <v>20</v>
      </c>
      <c r="C97" s="438" t="s">
        <v>616</v>
      </c>
      <c r="D97" s="439"/>
      <c r="E97" s="298"/>
      <c r="F97" s="17"/>
    </row>
    <row r="98" spans="1:6" s="18" customFormat="1" ht="16.5" thickBot="1" x14ac:dyDescent="0.3">
      <c r="A98" s="14"/>
      <c r="B98" s="309"/>
      <c r="C98" s="437" t="s">
        <v>631</v>
      </c>
      <c r="D98" s="437"/>
      <c r="E98" s="298"/>
      <c r="F98" s="17"/>
    </row>
    <row r="99" spans="1:6" s="18" customFormat="1" ht="16.5" thickBot="1" x14ac:dyDescent="0.3">
      <c r="A99" s="14"/>
      <c r="B99" s="309"/>
      <c r="C99" s="20"/>
      <c r="D99" s="108"/>
      <c r="E99" s="298"/>
      <c r="F99" s="17"/>
    </row>
    <row r="100" spans="1:6" s="18" customFormat="1" x14ac:dyDescent="0.25">
      <c r="A100" s="14"/>
      <c r="B100" s="309"/>
      <c r="C100" s="4"/>
      <c r="D100" s="306"/>
      <c r="E100" s="298"/>
      <c r="F100" s="17"/>
    </row>
    <row r="101" spans="1:6" s="18" customFormat="1" x14ac:dyDescent="0.25">
      <c r="A101" s="14"/>
      <c r="B101" s="307" t="s">
        <v>21</v>
      </c>
      <c r="C101" s="436" t="s">
        <v>619</v>
      </c>
      <c r="D101" s="436"/>
      <c r="E101" s="298"/>
      <c r="F101" s="17"/>
    </row>
    <row r="102" spans="1:6" s="18" customFormat="1" ht="16.5" thickBot="1" x14ac:dyDescent="0.3">
      <c r="A102" s="14"/>
      <c r="B102" s="309"/>
      <c r="C102" s="437" t="s">
        <v>632</v>
      </c>
      <c r="D102" s="437"/>
      <c r="E102" s="298"/>
      <c r="F102" s="17"/>
    </row>
    <row r="103" spans="1:6" s="18" customFormat="1" ht="16.5" thickBot="1" x14ac:dyDescent="0.3">
      <c r="A103" s="14"/>
      <c r="B103" s="309"/>
      <c r="C103" s="305"/>
      <c r="D103" s="14"/>
      <c r="E103" s="298"/>
      <c r="F103" s="17"/>
    </row>
    <row r="104" spans="1:6" s="18" customFormat="1" x14ac:dyDescent="0.25">
      <c r="A104" s="14"/>
      <c r="B104" s="309"/>
      <c r="C104" s="4"/>
      <c r="D104" s="14"/>
      <c r="E104" s="298"/>
      <c r="F104" s="17"/>
    </row>
    <row r="105" spans="1:6" s="18" customFormat="1" x14ac:dyDescent="0.25">
      <c r="A105" s="14"/>
      <c r="B105" s="307" t="s">
        <v>22</v>
      </c>
      <c r="C105" s="436" t="s">
        <v>624</v>
      </c>
      <c r="D105" s="436"/>
      <c r="E105" s="298"/>
      <c r="F105" s="17"/>
    </row>
    <row r="106" spans="1:6" s="18" customFormat="1" ht="16.5" thickBot="1" x14ac:dyDescent="0.3">
      <c r="A106" s="14"/>
      <c r="B106" s="309"/>
      <c r="C106" s="437" t="s">
        <v>633</v>
      </c>
      <c r="D106" s="437"/>
      <c r="E106" s="298"/>
      <c r="F106" s="17"/>
    </row>
    <row r="107" spans="1:6" s="18" customFormat="1" ht="16.5" thickBot="1" x14ac:dyDescent="0.3">
      <c r="A107" s="14"/>
      <c r="B107" s="309"/>
      <c r="C107" s="20"/>
      <c r="D107" s="14"/>
      <c r="E107" s="298"/>
      <c r="F107" s="17"/>
    </row>
    <row r="108" spans="1:6" s="18" customFormat="1" x14ac:dyDescent="0.25">
      <c r="A108" s="14"/>
      <c r="B108" s="309"/>
      <c r="C108" s="4"/>
      <c r="D108" s="14"/>
      <c r="E108" s="298"/>
      <c r="F108" s="17"/>
    </row>
    <row r="109" spans="1:6" s="18" customFormat="1" x14ac:dyDescent="0.25">
      <c r="A109" s="14"/>
      <c r="B109" s="307" t="s">
        <v>28</v>
      </c>
      <c r="C109" s="4" t="s">
        <v>625</v>
      </c>
      <c r="D109" s="14"/>
      <c r="E109" s="298"/>
      <c r="F109" s="17"/>
    </row>
    <row r="110" spans="1:6" s="18" customFormat="1" ht="16.5" thickBot="1" x14ac:dyDescent="0.3">
      <c r="A110" s="14"/>
      <c r="B110" s="309"/>
      <c r="C110" s="437" t="s">
        <v>634</v>
      </c>
      <c r="D110" s="437"/>
      <c r="E110" s="298"/>
      <c r="F110" s="17"/>
    </row>
    <row r="111" spans="1:6" s="18" customFormat="1" ht="16.5" thickBot="1" x14ac:dyDescent="0.3">
      <c r="A111" s="14"/>
      <c r="B111" s="309"/>
      <c r="C111" s="305"/>
      <c r="D111" s="14"/>
      <c r="E111" s="298"/>
      <c r="F111" s="17"/>
    </row>
    <row r="112" spans="1:6" s="18" customFormat="1" x14ac:dyDescent="0.25">
      <c r="A112" s="14"/>
      <c r="B112" s="309"/>
      <c r="C112" s="4"/>
      <c r="D112" s="14"/>
      <c r="E112" s="298"/>
      <c r="F112" s="17"/>
    </row>
    <row r="113" spans="1:6" s="18" customFormat="1" x14ac:dyDescent="0.25">
      <c r="A113" s="14"/>
      <c r="B113" s="307" t="s">
        <v>29</v>
      </c>
      <c r="C113" s="174" t="s">
        <v>626</v>
      </c>
      <c r="D113" s="14"/>
      <c r="E113" s="298"/>
      <c r="F113" s="17"/>
    </row>
    <row r="114" spans="1:6" s="18" customFormat="1" ht="16.5" thickBot="1" x14ac:dyDescent="0.3">
      <c r="A114" s="14"/>
      <c r="B114" s="309"/>
      <c r="C114" s="437" t="s">
        <v>635</v>
      </c>
      <c r="D114" s="437"/>
      <c r="E114" s="298"/>
      <c r="F114" s="17"/>
    </row>
    <row r="115" spans="1:6" s="18" customFormat="1" ht="16.5" thickBot="1" x14ac:dyDescent="0.3">
      <c r="A115" s="14"/>
      <c r="B115" s="309"/>
      <c r="C115" s="305"/>
      <c r="D115" s="14"/>
      <c r="E115" s="298"/>
      <c r="F115" s="17"/>
    </row>
    <row r="116" spans="1:6" s="18" customFormat="1" x14ac:dyDescent="0.25">
      <c r="A116" s="14"/>
      <c r="B116" s="309"/>
      <c r="C116" s="4"/>
      <c r="D116" s="14"/>
      <c r="E116" s="298"/>
      <c r="F116" s="17"/>
    </row>
    <row r="117" spans="1:6" s="18" customFormat="1" x14ac:dyDescent="0.25">
      <c r="A117" s="14"/>
      <c r="B117" s="307" t="s">
        <v>30</v>
      </c>
      <c r="C117" s="173" t="s">
        <v>627</v>
      </c>
      <c r="D117" s="14"/>
      <c r="E117" s="298"/>
      <c r="F117" s="17"/>
    </row>
    <row r="118" spans="1:6" s="18" customFormat="1" ht="16.5" thickBot="1" x14ac:dyDescent="0.3">
      <c r="A118" s="14"/>
      <c r="B118" s="164"/>
      <c r="C118" s="437" t="s">
        <v>636</v>
      </c>
      <c r="D118" s="437"/>
      <c r="E118" s="298"/>
      <c r="F118" s="17"/>
    </row>
    <row r="119" spans="1:6" s="18" customFormat="1" ht="16.5" thickBot="1" x14ac:dyDescent="0.3">
      <c r="A119" s="14"/>
      <c r="B119" s="164"/>
      <c r="C119" s="305"/>
      <c r="D119" s="14"/>
      <c r="E119" s="298"/>
      <c r="F119" s="17"/>
    </row>
    <row r="120" spans="1:6" s="18" customFormat="1" x14ac:dyDescent="0.25">
      <c r="A120" s="14"/>
      <c r="B120" s="310"/>
      <c r="C120" s="311"/>
      <c r="D120" s="311"/>
      <c r="E120" s="304"/>
      <c r="F120" s="17"/>
    </row>
    <row r="121" spans="1:6" s="18" customFormat="1" x14ac:dyDescent="0.25">
      <c r="A121" s="14"/>
      <c r="B121" s="46"/>
      <c r="C121" s="21"/>
      <c r="D121" s="26"/>
      <c r="E121" s="17"/>
      <c r="F121" s="17"/>
    </row>
    <row r="122" spans="1:6" s="18" customFormat="1" x14ac:dyDescent="0.25">
      <c r="A122" s="14"/>
      <c r="B122" s="442">
        <v>3</v>
      </c>
      <c r="C122" s="444" t="s">
        <v>403</v>
      </c>
      <c r="D122" s="444"/>
      <c r="E122" s="296"/>
      <c r="F122" s="17"/>
    </row>
    <row r="123" spans="1:6" s="18" customFormat="1" x14ac:dyDescent="0.25">
      <c r="A123" s="14"/>
      <c r="B123" s="443"/>
      <c r="C123" s="445"/>
      <c r="D123" s="445"/>
      <c r="E123" s="298"/>
      <c r="F123" s="17"/>
    </row>
    <row r="124" spans="1:6" s="18" customFormat="1" x14ac:dyDescent="0.25">
      <c r="A124" s="14"/>
      <c r="B124" s="297"/>
      <c r="C124" s="32"/>
      <c r="D124" s="32"/>
      <c r="E124" s="298"/>
      <c r="F124" s="17"/>
    </row>
    <row r="125" spans="1:6" s="18" customFormat="1" x14ac:dyDescent="0.25">
      <c r="A125" s="14"/>
      <c r="B125" s="299" t="s">
        <v>4</v>
      </c>
      <c r="C125" s="313" t="s">
        <v>410</v>
      </c>
      <c r="D125" s="38"/>
      <c r="E125" s="298"/>
      <c r="F125" s="17"/>
    </row>
    <row r="126" spans="1:6" s="18" customFormat="1" ht="34.5" customHeight="1" x14ac:dyDescent="0.25">
      <c r="A126" s="14"/>
      <c r="B126" s="299"/>
      <c r="C126" s="437" t="s">
        <v>525</v>
      </c>
      <c r="D126" s="437"/>
      <c r="E126" s="298"/>
      <c r="F126" s="17"/>
    </row>
    <row r="127" spans="1:6" s="18" customFormat="1" x14ac:dyDescent="0.25">
      <c r="A127" s="14"/>
      <c r="B127" s="299"/>
      <c r="C127" s="23"/>
      <c r="D127" s="23"/>
      <c r="E127" s="298"/>
      <c r="F127" s="17"/>
    </row>
    <row r="128" spans="1:6" s="18" customFormat="1" ht="16.5" thickBot="1" x14ac:dyDescent="0.3">
      <c r="A128" s="14"/>
      <c r="B128" s="307" t="s">
        <v>26</v>
      </c>
      <c r="C128" s="314" t="s">
        <v>405</v>
      </c>
      <c r="D128" s="9"/>
      <c r="E128" s="298"/>
      <c r="F128" s="17"/>
    </row>
    <row r="129" spans="1:6" s="18" customFormat="1" ht="16.5" thickBot="1" x14ac:dyDescent="0.3">
      <c r="A129" s="14"/>
      <c r="B129" s="315"/>
      <c r="C129" s="20"/>
      <c r="D129" s="38"/>
      <c r="E129" s="298"/>
      <c r="F129" s="17"/>
    </row>
    <row r="130" spans="1:6" s="18" customFormat="1" x14ac:dyDescent="0.25">
      <c r="A130" s="14"/>
      <c r="B130" s="297"/>
      <c r="C130" s="4"/>
      <c r="D130" s="38"/>
      <c r="E130" s="298"/>
      <c r="F130" s="17"/>
    </row>
    <row r="131" spans="1:6" s="18" customFormat="1" x14ac:dyDescent="0.25">
      <c r="A131" s="14"/>
      <c r="B131" s="299" t="s">
        <v>5</v>
      </c>
      <c r="C131" s="313" t="s">
        <v>406</v>
      </c>
      <c r="D131" s="38"/>
      <c r="E131" s="298"/>
      <c r="F131" s="17"/>
    </row>
    <row r="132" spans="1:6" s="18" customFormat="1" ht="53.25" customHeight="1" x14ac:dyDescent="0.25">
      <c r="A132" s="14"/>
      <c r="B132" s="299"/>
      <c r="C132" s="437" t="s">
        <v>526</v>
      </c>
      <c r="D132" s="437"/>
      <c r="E132" s="298"/>
      <c r="F132" s="17"/>
    </row>
    <row r="133" spans="1:6" s="18" customFormat="1" x14ac:dyDescent="0.25">
      <c r="A133" s="14"/>
      <c r="B133" s="299"/>
      <c r="C133" s="32"/>
      <c r="D133" s="32"/>
      <c r="E133" s="298"/>
      <c r="F133" s="17"/>
    </row>
    <row r="134" spans="1:6" s="18" customFormat="1" ht="16.5" thickBot="1" x14ac:dyDescent="0.3">
      <c r="A134" s="14"/>
      <c r="B134" s="307" t="s">
        <v>27</v>
      </c>
      <c r="C134" s="314" t="s">
        <v>405</v>
      </c>
      <c r="D134" s="38"/>
      <c r="E134" s="298"/>
      <c r="F134" s="17"/>
    </row>
    <row r="135" spans="1:6" s="18" customFormat="1" ht="16.5" thickBot="1" x14ac:dyDescent="0.3">
      <c r="A135" s="14"/>
      <c r="B135" s="315"/>
      <c r="C135" s="20"/>
      <c r="D135" s="38"/>
      <c r="E135" s="298"/>
      <c r="F135" s="17"/>
    </row>
    <row r="136" spans="1:6" s="18" customFormat="1" x14ac:dyDescent="0.25">
      <c r="A136" s="14"/>
      <c r="B136" s="164"/>
      <c r="C136" s="38"/>
      <c r="D136" s="38"/>
      <c r="E136" s="298"/>
      <c r="F136" s="17"/>
    </row>
    <row r="137" spans="1:6" s="18" customFormat="1" x14ac:dyDescent="0.25">
      <c r="A137" s="14"/>
      <c r="B137" s="299" t="s">
        <v>356</v>
      </c>
      <c r="C137" s="313" t="s">
        <v>407</v>
      </c>
      <c r="D137" s="38"/>
      <c r="E137" s="298"/>
      <c r="F137" s="17"/>
    </row>
    <row r="138" spans="1:6" s="18" customFormat="1" ht="36.75" customHeight="1" x14ac:dyDescent="0.25">
      <c r="A138" s="14"/>
      <c r="B138" s="299"/>
      <c r="C138" s="437" t="s">
        <v>527</v>
      </c>
      <c r="D138" s="437"/>
      <c r="E138" s="298"/>
      <c r="F138" s="17"/>
    </row>
    <row r="139" spans="1:6" s="18" customFormat="1" x14ac:dyDescent="0.25">
      <c r="A139" s="14"/>
      <c r="B139" s="299"/>
      <c r="C139" s="38"/>
      <c r="D139" s="38"/>
      <c r="E139" s="298"/>
      <c r="F139" s="17"/>
    </row>
    <row r="140" spans="1:6" s="18" customFormat="1" ht="16.5" thickBot="1" x14ac:dyDescent="0.3">
      <c r="A140" s="14"/>
      <c r="B140" s="307" t="s">
        <v>638</v>
      </c>
      <c r="C140" s="173" t="s">
        <v>405</v>
      </c>
      <c r="D140" s="38"/>
      <c r="E140" s="298"/>
      <c r="F140" s="17"/>
    </row>
    <row r="141" spans="1:6" s="18" customFormat="1" ht="16.5" thickBot="1" x14ac:dyDescent="0.3">
      <c r="A141" s="14"/>
      <c r="B141" s="315"/>
      <c r="C141" s="20"/>
      <c r="D141" s="38"/>
      <c r="E141" s="298"/>
      <c r="F141" s="17"/>
    </row>
    <row r="142" spans="1:6" s="18" customFormat="1" x14ac:dyDescent="0.25">
      <c r="A142" s="14"/>
      <c r="B142" s="297"/>
      <c r="C142" s="4"/>
      <c r="D142" s="4"/>
      <c r="E142" s="298"/>
      <c r="F142" s="17"/>
    </row>
    <row r="143" spans="1:6" s="18" customFormat="1" x14ac:dyDescent="0.25">
      <c r="A143" s="14"/>
      <c r="B143" s="299" t="s">
        <v>639</v>
      </c>
      <c r="C143" s="313" t="s">
        <v>408</v>
      </c>
      <c r="D143" s="38"/>
      <c r="E143" s="298"/>
      <c r="F143" s="17"/>
    </row>
    <row r="144" spans="1:6" s="18" customFormat="1" ht="51.75" customHeight="1" x14ac:dyDescent="0.25">
      <c r="A144" s="14"/>
      <c r="B144" s="299"/>
      <c r="C144" s="437" t="s">
        <v>641</v>
      </c>
      <c r="D144" s="437"/>
      <c r="E144" s="298"/>
      <c r="F144" s="17"/>
    </row>
    <row r="145" spans="1:6" s="18" customFormat="1" x14ac:dyDescent="0.25">
      <c r="A145" s="14"/>
      <c r="B145" s="299"/>
      <c r="C145" s="38"/>
      <c r="D145" s="38"/>
      <c r="E145" s="298"/>
      <c r="F145" s="17"/>
    </row>
    <row r="146" spans="1:6" s="18" customFormat="1" ht="16.5" thickBot="1" x14ac:dyDescent="0.3">
      <c r="A146" s="14"/>
      <c r="B146" s="307" t="s">
        <v>640</v>
      </c>
      <c r="C146" s="173" t="s">
        <v>405</v>
      </c>
      <c r="D146" s="38"/>
      <c r="E146" s="298"/>
      <c r="F146" s="17"/>
    </row>
    <row r="147" spans="1:6" s="18" customFormat="1" ht="16.5" thickBot="1" x14ac:dyDescent="0.3">
      <c r="A147" s="14"/>
      <c r="B147" s="315"/>
      <c r="C147" s="20"/>
      <c r="D147" s="38"/>
      <c r="E147" s="298"/>
      <c r="F147" s="17"/>
    </row>
    <row r="148" spans="1:6" s="18" customFormat="1" x14ac:dyDescent="0.25">
      <c r="A148" s="14"/>
      <c r="B148" s="165"/>
      <c r="C148" s="316"/>
      <c r="D148" s="317"/>
      <c r="E148" s="304"/>
      <c r="F148" s="17"/>
    </row>
    <row r="149" spans="1:6" s="18" customFormat="1" x14ac:dyDescent="0.25">
      <c r="A149" s="14"/>
      <c r="B149" s="14"/>
      <c r="C149" s="32"/>
      <c r="D149" s="38"/>
      <c r="E149" s="17"/>
      <c r="F149" s="17"/>
    </row>
    <row r="150" spans="1:6" s="18" customFormat="1" x14ac:dyDescent="0.25">
      <c r="A150" s="14"/>
      <c r="B150" s="442">
        <v>4</v>
      </c>
      <c r="C150" s="444" t="s">
        <v>0</v>
      </c>
      <c r="D150" s="234"/>
      <c r="E150" s="296"/>
      <c r="F150" s="17"/>
    </row>
    <row r="151" spans="1:6" s="18" customFormat="1" x14ac:dyDescent="0.25">
      <c r="A151" s="14"/>
      <c r="B151" s="443"/>
      <c r="C151" s="445"/>
      <c r="D151" s="4"/>
      <c r="E151" s="298"/>
      <c r="F151" s="17"/>
    </row>
    <row r="152" spans="1:6" s="18" customFormat="1" x14ac:dyDescent="0.25">
      <c r="A152" s="14"/>
      <c r="B152" s="297"/>
      <c r="C152" s="38"/>
      <c r="D152" s="38"/>
      <c r="E152" s="298"/>
      <c r="F152" s="17"/>
    </row>
    <row r="153" spans="1:6" s="18" customFormat="1" x14ac:dyDescent="0.25">
      <c r="A153" s="14"/>
      <c r="B153" s="299" t="s">
        <v>10</v>
      </c>
      <c r="C153" s="313" t="s">
        <v>401</v>
      </c>
      <c r="D153" s="38"/>
      <c r="E153" s="298"/>
      <c r="F153" s="17"/>
    </row>
    <row r="154" spans="1:6" s="18" customFormat="1" x14ac:dyDescent="0.25">
      <c r="A154" s="14"/>
      <c r="B154" s="299"/>
      <c r="C154" s="447" t="s">
        <v>411</v>
      </c>
      <c r="D154" s="447"/>
      <c r="E154" s="298"/>
      <c r="F154" s="17"/>
    </row>
    <row r="155" spans="1:6" s="18" customFormat="1" x14ac:dyDescent="0.25">
      <c r="A155" s="14"/>
      <c r="B155" s="299"/>
      <c r="C155" s="32"/>
      <c r="D155" s="32"/>
      <c r="E155" s="298"/>
      <c r="F155" s="17"/>
    </row>
    <row r="156" spans="1:6" s="18" customFormat="1" ht="16.5" thickBot="1" x14ac:dyDescent="0.3">
      <c r="A156" s="14"/>
      <c r="B156" s="307" t="s">
        <v>16</v>
      </c>
      <c r="C156" s="173" t="s">
        <v>417</v>
      </c>
      <c r="D156" s="38"/>
      <c r="E156" s="298"/>
      <c r="F156" s="17"/>
    </row>
    <row r="157" spans="1:6" s="18" customFormat="1" ht="16.5" thickBot="1" x14ac:dyDescent="0.3">
      <c r="A157" s="14"/>
      <c r="B157" s="309"/>
      <c r="C157" s="20"/>
      <c r="D157" s="38"/>
      <c r="E157" s="298"/>
      <c r="F157" s="17"/>
    </row>
    <row r="158" spans="1:6" s="18" customFormat="1" x14ac:dyDescent="0.25">
      <c r="A158" s="14"/>
      <c r="B158" s="309"/>
      <c r="C158" s="32"/>
      <c r="D158" s="32"/>
      <c r="E158" s="298"/>
      <c r="F158" s="17"/>
    </row>
    <row r="159" spans="1:6" s="18" customFormat="1" x14ac:dyDescent="0.25">
      <c r="A159" s="14"/>
      <c r="B159" s="299" t="s">
        <v>11</v>
      </c>
      <c r="C159" s="313" t="s">
        <v>402</v>
      </c>
      <c r="D159" s="38"/>
      <c r="E159" s="298"/>
      <c r="F159" s="17"/>
    </row>
    <row r="160" spans="1:6" s="18" customFormat="1" x14ac:dyDescent="0.25">
      <c r="A160" s="14"/>
      <c r="B160" s="315"/>
      <c r="C160" s="447" t="s">
        <v>412</v>
      </c>
      <c r="D160" s="447"/>
      <c r="E160" s="298"/>
      <c r="F160" s="17"/>
    </row>
    <row r="161" spans="1:6" s="18" customFormat="1" x14ac:dyDescent="0.25">
      <c r="A161" s="14"/>
      <c r="B161" s="315"/>
      <c r="C161" s="32"/>
      <c r="D161" s="32"/>
      <c r="E161" s="298"/>
      <c r="F161" s="17"/>
    </row>
    <row r="162" spans="1:6" s="18" customFormat="1" ht="16.5" thickBot="1" x14ac:dyDescent="0.3">
      <c r="A162" s="14"/>
      <c r="B162" s="307" t="s">
        <v>15</v>
      </c>
      <c r="C162" s="318" t="s">
        <v>404</v>
      </c>
      <c r="D162" s="9"/>
      <c r="E162" s="298"/>
      <c r="F162" s="17"/>
    </row>
    <row r="163" spans="1:6" s="18" customFormat="1" ht="16.5" thickBot="1" x14ac:dyDescent="0.3">
      <c r="A163" s="14"/>
      <c r="B163" s="307"/>
      <c r="C163" s="20"/>
      <c r="D163" s="38"/>
      <c r="E163" s="298"/>
      <c r="F163" s="17"/>
    </row>
    <row r="164" spans="1:6" s="18" customFormat="1" x14ac:dyDescent="0.25">
      <c r="A164" s="14"/>
      <c r="B164" s="165"/>
      <c r="C164" s="303"/>
      <c r="D164" s="316"/>
      <c r="E164" s="304"/>
      <c r="F164" s="17"/>
    </row>
    <row r="165" spans="1:6" x14ac:dyDescent="0.25">
      <c r="A165" s="10"/>
      <c r="B165" s="35"/>
      <c r="C165" s="175"/>
      <c r="D165" s="35"/>
      <c r="E165" s="66"/>
      <c r="F165" s="66"/>
    </row>
    <row r="166" spans="1:6" x14ac:dyDescent="0.25">
      <c r="A166" s="10"/>
      <c r="B166" s="35"/>
      <c r="C166" s="175"/>
      <c r="D166" s="35"/>
      <c r="E166" s="66"/>
      <c r="F166" s="66"/>
    </row>
    <row r="167" spans="1:6" x14ac:dyDescent="0.25">
      <c r="A167" s="10"/>
      <c r="B167" s="35"/>
      <c r="C167" s="175" t="s">
        <v>352</v>
      </c>
      <c r="D167" s="35"/>
      <c r="E167" s="66"/>
      <c r="F167" s="66"/>
    </row>
    <row r="168" spans="1:6" x14ac:dyDescent="0.25">
      <c r="A168" s="10"/>
      <c r="B168" s="38"/>
      <c r="C168" s="175" t="b">
        <f>IF(OR(ISBLANK(D11),ISBLANK(D14),ISBLANK(D17),ISBLANK(D19),ISBLANK(D22),ISBLANK(D25),ISBLANK(D28),ISBLANK(D31),ISBLANK(C43),ISBLANK(C47),ISBLANK(C51),ISBLANK(C55),ISBLANK(C59),ISBLANK(C63),ISBLANK(C71),ISBLANK(C75),ISBLANK(C79),ISBLANK(C83),ISBLANK(C87),ISBLANK(C91),ISBLANK(C99),ISBLANK(C103),ISBLANK(C107),ISBLANK(C111),ISBLANK(C115),ISBLANK(C119),ISBLANK(C129),ISBLANK(C135),ISBLANK(C141),ISBLANK(C147),ISBLANK(C157),ISBLANK(C163)),FALSE,TRUE)</f>
        <v>0</v>
      </c>
      <c r="D168" s="38"/>
      <c r="E168" s="66"/>
      <c r="F168" s="66"/>
    </row>
    <row r="169" spans="1:6" x14ac:dyDescent="0.25">
      <c r="A169" s="10"/>
      <c r="B169" s="14"/>
      <c r="C169" s="50"/>
      <c r="D169" s="50"/>
      <c r="E169" s="66"/>
      <c r="F169" s="66"/>
    </row>
  </sheetData>
  <sheetProtection algorithmName="SHA-512" hashValue="tpezN0tjC+ilH7cfyKzL7qZERKhyFWyGuhagmWS1WAPQ4g9s89LYf7xmX5NNUyLWo3VPLftHg4g2jv2tZYTRcA==" saltValue="vcrXk/bx8NFXX7Tn/MokYg==" spinCount="100000" sheet="1" objects="1" scenarios="1"/>
  <mergeCells count="48">
    <mergeCell ref="B150:B151"/>
    <mergeCell ref="C39:D39"/>
    <mergeCell ref="C62:D62"/>
    <mergeCell ref="C122:D123"/>
    <mergeCell ref="C41:D41"/>
    <mergeCell ref="C45:D45"/>
    <mergeCell ref="C49:D49"/>
    <mergeCell ref="B122:B123"/>
    <mergeCell ref="C42:D42"/>
    <mergeCell ref="C150:C151"/>
    <mergeCell ref="C95:D95"/>
    <mergeCell ref="C54:D54"/>
    <mergeCell ref="C58:D58"/>
    <mergeCell ref="C67:D67"/>
    <mergeCell ref="C64:D64"/>
    <mergeCell ref="C46:D46"/>
    <mergeCell ref="C160:D160"/>
    <mergeCell ref="C86:D86"/>
    <mergeCell ref="C90:D90"/>
    <mergeCell ref="C97:D97"/>
    <mergeCell ref="C98:D98"/>
    <mergeCell ref="C154:D154"/>
    <mergeCell ref="C138:D138"/>
    <mergeCell ref="C144:D144"/>
    <mergeCell ref="C126:D126"/>
    <mergeCell ref="C132:D132"/>
    <mergeCell ref="C114:D114"/>
    <mergeCell ref="C118:D118"/>
    <mergeCell ref="C105:D105"/>
    <mergeCell ref="C106:D106"/>
    <mergeCell ref="C110:D110"/>
    <mergeCell ref="B6:E6"/>
    <mergeCell ref="B7:E7"/>
    <mergeCell ref="B35:B36"/>
    <mergeCell ref="B8:B9"/>
    <mergeCell ref="C8:C9"/>
    <mergeCell ref="C33:D33"/>
    <mergeCell ref="C35:C36"/>
    <mergeCell ref="C50:D50"/>
    <mergeCell ref="C69:D69"/>
    <mergeCell ref="C70:D70"/>
    <mergeCell ref="C73:D73"/>
    <mergeCell ref="C74:D74"/>
    <mergeCell ref="C77:D77"/>
    <mergeCell ref="C78:D78"/>
    <mergeCell ref="C82:D82"/>
    <mergeCell ref="C101:D101"/>
    <mergeCell ref="C102:D102"/>
  </mergeCells>
  <conditionalFormatting sqref="C168">
    <cfRule type="containsText" dxfId="106" priority="4" operator="containsText" text="TRUE">
      <formula>NOT(ISERROR(SEARCH("TRUE",C168)))</formula>
    </cfRule>
    <cfRule type="containsText" dxfId="105" priority="5" operator="containsText" text="FALSE">
      <formula>NOT(ISERROR(SEARCH("FALSE",C168)))</formula>
    </cfRule>
  </conditionalFormatting>
  <dataValidations xWindow="363" yWindow="483" count="4">
    <dataValidation operator="greaterThanOrEqual" allowBlank="1" showErrorMessage="1" promptTitle="Input data" prompt="Insert positive value" sqref="C136" xr:uid="{00000000-0002-0000-0200-000000000000}"/>
    <dataValidation type="whole" operator="greaterThanOrEqual" allowBlank="1" showInputMessage="1" showErrorMessage="1" promptTitle="Input data" prompt="Insert a non-negative integer number" sqref="D17 C51 C71 C147 C157 C107 C129 C135 C141 D11 C43 C79 C99 C163" xr:uid="{00000000-0002-0000-0200-000002000000}">
      <formula1>0</formula1>
    </dataValidation>
    <dataValidation type="whole" operator="greaterThanOrEqual" allowBlank="1" showInputMessage="1" showErrorMessage="1" promptTitle="Input data" prompt="Insert a non negative integer value" sqref="C111 C103 C59 C47 C115 C55 C83 C91 C119 C63 C87 C75 D14 D19 D22 D25 D28 D31" xr:uid="{00000000-0002-0000-0200-000003000000}">
      <formula1>0</formula1>
    </dataValidation>
    <dataValidation operator="greaterThanOrEqual" allowBlank="1" showInputMessage="1" showErrorMessage="1" promptTitle="Input data" sqref="D12:D16 D18:D32 C47 C55 C59 C63 C75 C83 C87 C91 C103 C111 C115 C119" xr:uid="{2E1AA38F-3387-48F4-8CFA-1DFC5435F49B}"/>
  </dataValidations>
  <pageMargins left="0.7" right="0.7" top="0.75" bottom="0.75" header="0.3" footer="0.3"/>
  <pageSetup paperSize="9" scale="61" fitToHeight="0" orientation="portrait" cellComments="asDisplayed" r:id="rId1"/>
  <rowBreaks count="3" manualBreakCount="3">
    <brk id="34" max="5" man="1"/>
    <brk id="93" max="6" man="1"/>
    <brk id="149"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Q52"/>
  <sheetViews>
    <sheetView zoomScaleNormal="100" zoomScaleSheetLayoutView="100" workbookViewId="0"/>
  </sheetViews>
  <sheetFormatPr defaultRowHeight="15.75" x14ac:dyDescent="0.25"/>
  <cols>
    <col min="1" max="1" width="2.7109375" style="3" customWidth="1"/>
    <col min="2" max="2" width="3.42578125" style="3" customWidth="1"/>
    <col min="3" max="3" width="40.85546875" style="3" customWidth="1"/>
    <col min="4" max="4" width="18.7109375" style="3" customWidth="1"/>
    <col min="5" max="7" width="26.7109375" style="3" customWidth="1"/>
    <col min="8" max="11" width="22.42578125" style="3" customWidth="1"/>
    <col min="12" max="12" width="26.7109375" style="3" customWidth="1"/>
    <col min="13" max="13" width="2.7109375" style="3" customWidth="1"/>
    <col min="14" max="14" width="9.140625" style="3" customWidth="1"/>
    <col min="15" max="16384" width="9.140625" style="3"/>
  </cols>
  <sheetData>
    <row r="1" spans="1:17" x14ac:dyDescent="0.25">
      <c r="A1" s="2"/>
      <c r="B1" s="6" t="s">
        <v>617</v>
      </c>
      <c r="C1" s="2"/>
      <c r="D1" s="2"/>
      <c r="E1" s="2"/>
      <c r="F1" s="2"/>
      <c r="G1" s="2"/>
      <c r="H1" s="2"/>
      <c r="I1" s="2"/>
      <c r="J1" s="2"/>
      <c r="K1" s="2"/>
      <c r="L1" s="2"/>
      <c r="M1" s="2"/>
    </row>
    <row r="2" spans="1:17" x14ac:dyDescent="0.25">
      <c r="A2" s="2"/>
      <c r="B2" s="2"/>
      <c r="C2" s="2"/>
      <c r="D2" s="12"/>
      <c r="E2" s="2"/>
      <c r="F2" s="2"/>
      <c r="G2" s="2"/>
      <c r="H2" s="2"/>
      <c r="I2" s="2"/>
      <c r="J2" s="2"/>
      <c r="K2" s="2"/>
      <c r="L2" s="2"/>
      <c r="M2" s="2"/>
    </row>
    <row r="3" spans="1:17" x14ac:dyDescent="0.25">
      <c r="A3" s="4"/>
      <c r="B3" s="53">
        <f>'Section A'!D19</f>
        <v>0</v>
      </c>
      <c r="C3" s="4"/>
      <c r="D3" s="2"/>
      <c r="E3" s="2"/>
      <c r="F3" s="2"/>
      <c r="G3" s="2"/>
      <c r="H3" s="2"/>
      <c r="I3" s="2"/>
      <c r="J3" s="2"/>
      <c r="K3" s="2"/>
      <c r="L3" s="2"/>
      <c r="M3" s="2"/>
    </row>
    <row r="4" spans="1:17" x14ac:dyDescent="0.25">
      <c r="A4" s="2"/>
      <c r="B4" s="5"/>
      <c r="C4" s="6"/>
      <c r="D4" s="6"/>
      <c r="E4" s="2"/>
      <c r="F4" s="2"/>
      <c r="G4" s="2"/>
      <c r="H4" s="2"/>
      <c r="I4" s="2"/>
      <c r="J4" s="2"/>
      <c r="K4" s="2"/>
      <c r="L4" s="2"/>
      <c r="M4" s="2"/>
    </row>
    <row r="5" spans="1:17" x14ac:dyDescent="0.25">
      <c r="A5" s="2"/>
      <c r="B5" s="2"/>
      <c r="C5" s="2"/>
      <c r="D5" s="2"/>
      <c r="E5" s="2"/>
      <c r="F5" s="2"/>
      <c r="G5" s="2"/>
      <c r="H5" s="2"/>
      <c r="I5" s="2"/>
      <c r="J5" s="2"/>
      <c r="K5" s="2"/>
      <c r="L5" s="2"/>
      <c r="M5" s="2"/>
    </row>
    <row r="6" spans="1:17" x14ac:dyDescent="0.25">
      <c r="A6" s="2"/>
      <c r="B6" s="435" t="s">
        <v>419</v>
      </c>
      <c r="C6" s="435"/>
      <c r="D6" s="435"/>
      <c r="E6" s="435"/>
      <c r="F6" s="435"/>
      <c r="G6" s="435"/>
      <c r="H6" s="435"/>
      <c r="I6" s="435"/>
      <c r="J6" s="435"/>
      <c r="K6" s="435"/>
      <c r="L6" s="435"/>
      <c r="M6" s="2"/>
    </row>
    <row r="7" spans="1:17" x14ac:dyDescent="0.25">
      <c r="A7" s="2"/>
      <c r="B7" s="2"/>
      <c r="C7" s="422"/>
      <c r="D7" s="422"/>
      <c r="E7" s="422"/>
      <c r="F7" s="422"/>
      <c r="G7" s="422"/>
      <c r="H7" s="422"/>
      <c r="I7" s="422"/>
      <c r="J7" s="422"/>
      <c r="K7" s="422"/>
      <c r="L7" s="422"/>
      <c r="M7" s="2"/>
    </row>
    <row r="8" spans="1:17" ht="54" customHeight="1" x14ac:dyDescent="0.25">
      <c r="A8" s="2"/>
      <c r="B8" s="2"/>
      <c r="C8" s="450" t="s">
        <v>779</v>
      </c>
      <c r="D8" s="450"/>
      <c r="E8" s="450"/>
      <c r="F8" s="450"/>
      <c r="G8" s="450"/>
      <c r="H8" s="450"/>
      <c r="I8" s="450"/>
      <c r="J8" s="450"/>
      <c r="K8" s="450"/>
      <c r="L8" s="450"/>
      <c r="M8" s="2"/>
    </row>
    <row r="9" spans="1:17" x14ac:dyDescent="0.25">
      <c r="A9" s="2"/>
      <c r="B9" s="2"/>
      <c r="C9" s="412"/>
      <c r="D9" s="412"/>
      <c r="E9" s="412"/>
      <c r="F9" s="412"/>
      <c r="G9" s="412"/>
      <c r="H9" s="412"/>
      <c r="I9" s="412"/>
      <c r="J9" s="412"/>
      <c r="K9" s="412"/>
      <c r="L9" s="412"/>
      <c r="M9" s="2"/>
    </row>
    <row r="10" spans="1:17" ht="78.75" x14ac:dyDescent="0.25">
      <c r="A10" s="2"/>
      <c r="B10" s="2"/>
      <c r="C10" s="77" t="s">
        <v>420</v>
      </c>
      <c r="D10" s="78" t="s">
        <v>520</v>
      </c>
      <c r="E10" s="78" t="s">
        <v>776</v>
      </c>
      <c r="F10" s="78" t="s">
        <v>777</v>
      </c>
      <c r="G10" s="78" t="s">
        <v>778</v>
      </c>
      <c r="H10" s="78" t="s">
        <v>97</v>
      </c>
      <c r="I10" s="78" t="s">
        <v>783</v>
      </c>
      <c r="J10" s="78" t="s">
        <v>780</v>
      </c>
      <c r="K10" s="78" t="s">
        <v>781</v>
      </c>
      <c r="L10" s="78" t="s">
        <v>782</v>
      </c>
      <c r="M10" s="2"/>
      <c r="O10" s="113" t="b">
        <f>IF(ISNA(MATCH(FALSE,O11:O40,0)),TRUE,FALSE)</f>
        <v>1</v>
      </c>
      <c r="P10" s="113" t="b">
        <f>IF(ISNA(MATCH(FALSE,P11:P40,0)),TRUE,FALSE)</f>
        <v>1</v>
      </c>
      <c r="Q10" s="113" t="b">
        <f>IF(ISNA(MATCH(FALSE,Q11:Q40,0)),TRUE,FALSE)</f>
        <v>1</v>
      </c>
    </row>
    <row r="11" spans="1:17" x14ac:dyDescent="0.25">
      <c r="A11" s="2"/>
      <c r="B11" s="470" t="s">
        <v>34</v>
      </c>
      <c r="C11" s="463"/>
      <c r="D11" s="460"/>
      <c r="E11" s="176"/>
      <c r="F11" s="176"/>
      <c r="G11" s="457"/>
      <c r="H11" s="463"/>
      <c r="I11" s="451"/>
      <c r="J11" s="451"/>
      <c r="K11" s="451"/>
      <c r="L11" s="454">
        <f>J11+K11</f>
        <v>0</v>
      </c>
      <c r="M11" s="2"/>
      <c r="O11" s="3" t="b">
        <f>IF(C11&lt;&gt;"",IF(ISNUMBER(MATCH(E11,countries,0)),TRUE,FALSE),TRUE)</f>
        <v>1</v>
      </c>
      <c r="P11" s="3" t="b">
        <f>IF(D11&lt;&gt;"",IF(ISNUMBER(MATCH(F11,countries,0)),TRUE,FALSE),TRUE)</f>
        <v>1</v>
      </c>
    </row>
    <row r="12" spans="1:17" x14ac:dyDescent="0.25">
      <c r="A12" s="14"/>
      <c r="B12" s="470"/>
      <c r="C12" s="464"/>
      <c r="D12" s="461"/>
      <c r="E12" s="176"/>
      <c r="F12" s="176"/>
      <c r="G12" s="458"/>
      <c r="H12" s="464"/>
      <c r="I12" s="452"/>
      <c r="J12" s="452"/>
      <c r="K12" s="452"/>
      <c r="L12" s="455"/>
      <c r="M12" s="2"/>
      <c r="N12" s="114" t="b">
        <f>IF(ISBLANK(C11),FALSE,IF(OR(ISBLANK(D11),ISBLANK(E11),ISBLANK(F11),ISBLANK(G11),ISBLANK(H11),ISBLANK(I11),ISBLANK(J11),ISBLANK(K11),ISBLANK(L11)),FALSE,TRUE))</f>
        <v>0</v>
      </c>
      <c r="O12" s="3" t="b">
        <f>IF(C11&lt;&gt;"",IF(ISNUMBER(MATCH(E12,countries,0)),TRUE,FALSE),TRUE)</f>
        <v>1</v>
      </c>
      <c r="P12" s="3" t="b">
        <f>IF(D11&lt;&gt;"",IF(ISNUMBER(MATCH(F12,countries,0)),TRUE,FALSE),TRUE)</f>
        <v>1</v>
      </c>
      <c r="Q12" s="3" t="b">
        <f>IF(C11&lt;&gt;"",IF(ISNUMBER(MATCH(G11,countries,0)),TRUE,FALSE),TRUE)</f>
        <v>1</v>
      </c>
    </row>
    <row r="13" spans="1:17" x14ac:dyDescent="0.25">
      <c r="A13" s="14"/>
      <c r="B13" s="470"/>
      <c r="C13" s="465"/>
      <c r="D13" s="462"/>
      <c r="E13" s="176"/>
      <c r="F13" s="176"/>
      <c r="G13" s="459"/>
      <c r="H13" s="465"/>
      <c r="I13" s="453"/>
      <c r="J13" s="453"/>
      <c r="K13" s="453"/>
      <c r="L13" s="456"/>
      <c r="M13" s="2"/>
      <c r="O13" s="3" t="b">
        <f>IF(C11&lt;&gt;"",IF(ISNUMBER(MATCH(E13,countries,0)),TRUE,FALSE),TRUE)</f>
        <v>1</v>
      </c>
      <c r="P13" s="3" t="b">
        <f>IF(D11&lt;&gt;"",IF(ISNUMBER(MATCH(F13,countries,0)),TRUE,FALSE),TRUE)</f>
        <v>1</v>
      </c>
    </row>
    <row r="14" spans="1:17" x14ac:dyDescent="0.25">
      <c r="A14" s="14"/>
      <c r="B14" s="470" t="s">
        <v>35</v>
      </c>
      <c r="C14" s="463"/>
      <c r="D14" s="460"/>
      <c r="E14" s="176"/>
      <c r="F14" s="176"/>
      <c r="G14" s="457"/>
      <c r="H14" s="463"/>
      <c r="I14" s="451"/>
      <c r="J14" s="451"/>
      <c r="K14" s="451"/>
      <c r="L14" s="454">
        <f>J14+K14</f>
        <v>0</v>
      </c>
      <c r="M14" s="2"/>
      <c r="O14" s="3" t="b">
        <f>IF(C14&lt;&gt;"",IF(ISNUMBER(MATCH(E14,countries,0)),TRUE,FALSE),TRUE)</f>
        <v>1</v>
      </c>
      <c r="P14" s="3" t="b">
        <f>IF(D14&lt;&gt;"",IF(ISNUMBER(MATCH(F14,countries,0)),TRUE,FALSE),TRUE)</f>
        <v>1</v>
      </c>
    </row>
    <row r="15" spans="1:17" x14ac:dyDescent="0.25">
      <c r="A15" s="14"/>
      <c r="B15" s="470"/>
      <c r="C15" s="464"/>
      <c r="D15" s="461"/>
      <c r="E15" s="176"/>
      <c r="F15" s="176"/>
      <c r="G15" s="458"/>
      <c r="H15" s="464"/>
      <c r="I15" s="452"/>
      <c r="J15" s="452"/>
      <c r="K15" s="452"/>
      <c r="L15" s="455"/>
      <c r="M15" s="2"/>
      <c r="N15" s="114" t="b">
        <f>IF(ISBLANK(C14),TRUE,IF(OR(ISBLANK(D14),ISBLANK(E14),ISBLANK(F14),ISBLANK(G14),ISBLANK(H14),ISBLANK(I14),ISBLANK(J14),ISBLANK(K14),ISBLANK(L14)),FALSE,TRUE))</f>
        <v>1</v>
      </c>
      <c r="O15" s="3" t="b">
        <f>IF(C14&lt;&gt;"",IF(ISNUMBER(MATCH(E15,countries,0)),TRUE,FALSE),TRUE)</f>
        <v>1</v>
      </c>
      <c r="P15" s="3" t="b">
        <f>IF(D14&lt;&gt;"",IF(ISNUMBER(MATCH(F15,countries,0)),TRUE,FALSE),TRUE)</f>
        <v>1</v>
      </c>
      <c r="Q15" s="3" t="b">
        <f>IF(C14&lt;&gt;"",IF(ISNUMBER(MATCH(G14,countries,0)),TRUE,FALSE),TRUE)</f>
        <v>1</v>
      </c>
    </row>
    <row r="16" spans="1:17" x14ac:dyDescent="0.25">
      <c r="A16" s="14"/>
      <c r="B16" s="470"/>
      <c r="C16" s="465"/>
      <c r="D16" s="462"/>
      <c r="E16" s="176"/>
      <c r="F16" s="176"/>
      <c r="G16" s="459"/>
      <c r="H16" s="465"/>
      <c r="I16" s="453"/>
      <c r="J16" s="453"/>
      <c r="K16" s="453"/>
      <c r="L16" s="456"/>
      <c r="M16" s="2"/>
      <c r="O16" s="3" t="b">
        <f>IF(C14&lt;&gt;"",IF(ISNUMBER(MATCH(E16,countries,0)),TRUE,FALSE),TRUE)</f>
        <v>1</v>
      </c>
      <c r="P16" s="3" t="b">
        <f>IF(D14&lt;&gt;"",IF(ISNUMBER(MATCH(F16,countries,0)),TRUE,FALSE),TRUE)</f>
        <v>1</v>
      </c>
    </row>
    <row r="17" spans="1:17" x14ac:dyDescent="0.25">
      <c r="A17" s="14"/>
      <c r="B17" s="470" t="s">
        <v>36</v>
      </c>
      <c r="C17" s="463"/>
      <c r="D17" s="460"/>
      <c r="E17" s="176"/>
      <c r="F17" s="176"/>
      <c r="G17" s="457"/>
      <c r="H17" s="463"/>
      <c r="I17" s="451"/>
      <c r="J17" s="451"/>
      <c r="K17" s="451"/>
      <c r="L17" s="454">
        <f>J17+K17</f>
        <v>0</v>
      </c>
      <c r="M17" s="2"/>
      <c r="O17" s="3" t="b">
        <f>IF(C17&lt;&gt;"",IF(ISNUMBER(MATCH(E17,countries,0)),TRUE,FALSE),TRUE)</f>
        <v>1</v>
      </c>
      <c r="P17" s="3" t="b">
        <f>IF(D17&lt;&gt;"",IF(ISNUMBER(MATCH(F17,countries,0)),TRUE,FALSE),TRUE)</f>
        <v>1</v>
      </c>
    </row>
    <row r="18" spans="1:17" x14ac:dyDescent="0.25">
      <c r="A18" s="14"/>
      <c r="B18" s="470"/>
      <c r="C18" s="464"/>
      <c r="D18" s="461"/>
      <c r="E18" s="176"/>
      <c r="F18" s="176"/>
      <c r="G18" s="458"/>
      <c r="H18" s="464"/>
      <c r="I18" s="452"/>
      <c r="J18" s="452"/>
      <c r="K18" s="452"/>
      <c r="L18" s="455"/>
      <c r="M18" s="2"/>
      <c r="N18" s="114" t="b">
        <f>IF(ISBLANK(C17),TRUE,IF(OR(ISBLANK(D17),ISBLANK(E17),ISBLANK(F17),ISBLANK(G17),ISBLANK(H17),ISBLANK(I17),ISBLANK(J17),ISBLANK(K17),ISBLANK(L17)),FALSE,TRUE))</f>
        <v>1</v>
      </c>
      <c r="O18" s="3" t="b">
        <f>IF(C17&lt;&gt;"",IF(ISNUMBER(MATCH(E18,countries,0)),TRUE,FALSE),TRUE)</f>
        <v>1</v>
      </c>
      <c r="P18" s="3" t="b">
        <f>IF(D17&lt;&gt;"",IF(ISNUMBER(MATCH(F18,countries,0)),TRUE,FALSE),TRUE)</f>
        <v>1</v>
      </c>
      <c r="Q18" s="3" t="b">
        <f>IF(C17&lt;&gt;"",IF(ISNUMBER(MATCH(G17,countries,0)),TRUE,FALSE),TRUE)</f>
        <v>1</v>
      </c>
    </row>
    <row r="19" spans="1:17" x14ac:dyDescent="0.25">
      <c r="A19" s="14"/>
      <c r="B19" s="470"/>
      <c r="C19" s="465"/>
      <c r="D19" s="462"/>
      <c r="E19" s="176"/>
      <c r="F19" s="176"/>
      <c r="G19" s="459"/>
      <c r="H19" s="465"/>
      <c r="I19" s="453"/>
      <c r="J19" s="453"/>
      <c r="K19" s="453"/>
      <c r="L19" s="456"/>
      <c r="M19" s="2"/>
      <c r="O19" s="3" t="b">
        <f>IF(C17&lt;&gt;"",IF(ISNUMBER(MATCH(E19,countries,0)),TRUE,FALSE),TRUE)</f>
        <v>1</v>
      </c>
      <c r="P19" s="3" t="b">
        <f>IF(D17&lt;&gt;"",IF(ISNUMBER(MATCH(F19,countries,0)),TRUE,FALSE),TRUE)</f>
        <v>1</v>
      </c>
    </row>
    <row r="20" spans="1:17" x14ac:dyDescent="0.25">
      <c r="A20" s="14"/>
      <c r="B20" s="470" t="s">
        <v>37</v>
      </c>
      <c r="C20" s="463"/>
      <c r="D20" s="460"/>
      <c r="E20" s="176"/>
      <c r="F20" s="176"/>
      <c r="G20" s="457"/>
      <c r="H20" s="463"/>
      <c r="I20" s="451"/>
      <c r="J20" s="451"/>
      <c r="K20" s="451"/>
      <c r="L20" s="454">
        <f>J20+K20</f>
        <v>0</v>
      </c>
      <c r="M20" s="2"/>
      <c r="O20" s="3" t="b">
        <f>IF(C20&lt;&gt;"",IF(ISNUMBER(MATCH(E20,countries,0)),TRUE,FALSE),TRUE)</f>
        <v>1</v>
      </c>
      <c r="P20" s="3" t="b">
        <f>IF(D20&lt;&gt;"",IF(ISNUMBER(MATCH(F20,countries,0)),TRUE,FALSE),TRUE)</f>
        <v>1</v>
      </c>
    </row>
    <row r="21" spans="1:17" x14ac:dyDescent="0.25">
      <c r="A21" s="14"/>
      <c r="B21" s="470"/>
      <c r="C21" s="464"/>
      <c r="D21" s="461"/>
      <c r="E21" s="176"/>
      <c r="F21" s="176"/>
      <c r="G21" s="458"/>
      <c r="H21" s="464"/>
      <c r="I21" s="452"/>
      <c r="J21" s="452"/>
      <c r="K21" s="452"/>
      <c r="L21" s="455"/>
      <c r="M21" s="2"/>
      <c r="N21" s="114" t="b">
        <f>IF(ISBLANK(C20),TRUE,IF(OR(ISBLANK(D20),ISBLANK(E20),ISBLANK(F20),ISBLANK(G20),ISBLANK(H20),ISBLANK(I20),ISBLANK(J20),ISBLANK(K20),ISBLANK(L20)),FALSE,TRUE))</f>
        <v>1</v>
      </c>
      <c r="O21" s="3" t="b">
        <f>IF(C20&lt;&gt;"",IF(ISNUMBER(MATCH(E21,countries,0)),TRUE,FALSE),TRUE)</f>
        <v>1</v>
      </c>
      <c r="P21" s="3" t="b">
        <f>IF(D20&lt;&gt;"",IF(ISNUMBER(MATCH(F21,countries,0)),TRUE,FALSE),TRUE)</f>
        <v>1</v>
      </c>
      <c r="Q21" s="3" t="b">
        <f>IF(C20&lt;&gt;"",IF(ISNUMBER(MATCH(G20,countries,0)),TRUE,FALSE),TRUE)</f>
        <v>1</v>
      </c>
    </row>
    <row r="22" spans="1:17" x14ac:dyDescent="0.25">
      <c r="A22" s="14"/>
      <c r="B22" s="470"/>
      <c r="C22" s="465"/>
      <c r="D22" s="462"/>
      <c r="E22" s="176"/>
      <c r="F22" s="176"/>
      <c r="G22" s="459"/>
      <c r="H22" s="465"/>
      <c r="I22" s="453"/>
      <c r="J22" s="453"/>
      <c r="K22" s="453"/>
      <c r="L22" s="456"/>
      <c r="M22" s="2"/>
      <c r="O22" s="3" t="b">
        <f>IF(C20&lt;&gt;"",IF(ISNUMBER(MATCH(E22,countries,0)),TRUE,FALSE),TRUE)</f>
        <v>1</v>
      </c>
      <c r="P22" s="3" t="b">
        <f>IF(D20&lt;&gt;"",IF(ISNUMBER(MATCH(F22,countries,0)),TRUE,FALSE),TRUE)</f>
        <v>1</v>
      </c>
    </row>
    <row r="23" spans="1:17" x14ac:dyDescent="0.25">
      <c r="A23" s="14"/>
      <c r="B23" s="470" t="s">
        <v>38</v>
      </c>
      <c r="C23" s="463"/>
      <c r="D23" s="460"/>
      <c r="E23" s="176"/>
      <c r="F23" s="176"/>
      <c r="G23" s="457"/>
      <c r="H23" s="463"/>
      <c r="I23" s="451"/>
      <c r="J23" s="451"/>
      <c r="K23" s="451"/>
      <c r="L23" s="454">
        <f>J23+K23</f>
        <v>0</v>
      </c>
      <c r="M23" s="2"/>
      <c r="O23" s="3" t="b">
        <f>IF(C23&lt;&gt;"",IF(ISNUMBER(MATCH(E23,countries,0)),TRUE,FALSE),TRUE)</f>
        <v>1</v>
      </c>
      <c r="P23" s="3" t="b">
        <f>IF(D23&lt;&gt;"",IF(ISNUMBER(MATCH(F23,countries,0)),TRUE,FALSE),TRUE)</f>
        <v>1</v>
      </c>
    </row>
    <row r="24" spans="1:17" x14ac:dyDescent="0.25">
      <c r="A24" s="14"/>
      <c r="B24" s="470"/>
      <c r="C24" s="464"/>
      <c r="D24" s="461"/>
      <c r="E24" s="176"/>
      <c r="F24" s="176"/>
      <c r="G24" s="458"/>
      <c r="H24" s="464"/>
      <c r="I24" s="452"/>
      <c r="J24" s="452"/>
      <c r="K24" s="452"/>
      <c r="L24" s="455"/>
      <c r="M24" s="2"/>
      <c r="N24" s="114" t="b">
        <f>IF(ISBLANK(C23),TRUE,IF(OR(ISBLANK(D23),ISBLANK(E23),ISBLANK(F23),ISBLANK(G23),ISBLANK(H23),ISBLANK(I23),ISBLANK(J23),ISBLANK(K23),ISBLANK(L23)),FALSE,TRUE))</f>
        <v>1</v>
      </c>
      <c r="O24" s="3" t="b">
        <f>IF(C23&lt;&gt;"",IF(ISNUMBER(MATCH(E24,countries,0)),TRUE,FALSE),TRUE)</f>
        <v>1</v>
      </c>
      <c r="P24" s="3" t="b">
        <f>IF(D23&lt;&gt;"",IF(ISNUMBER(MATCH(F24,countries,0)),TRUE,FALSE),TRUE)</f>
        <v>1</v>
      </c>
      <c r="Q24" s="3" t="b">
        <f>IF(C23&lt;&gt;"",IF(ISNUMBER(MATCH(G23,countries,0)),TRUE,FALSE),TRUE)</f>
        <v>1</v>
      </c>
    </row>
    <row r="25" spans="1:17" x14ac:dyDescent="0.25">
      <c r="A25" s="14"/>
      <c r="B25" s="470"/>
      <c r="C25" s="465"/>
      <c r="D25" s="462"/>
      <c r="E25" s="176"/>
      <c r="F25" s="176"/>
      <c r="G25" s="459"/>
      <c r="H25" s="465"/>
      <c r="I25" s="453"/>
      <c r="J25" s="453"/>
      <c r="K25" s="453"/>
      <c r="L25" s="456"/>
      <c r="M25" s="2"/>
      <c r="O25" s="3" t="b">
        <f>IF(C23&lt;&gt;"",IF(ISNUMBER(MATCH(E25,countries,0)),TRUE,FALSE),TRUE)</f>
        <v>1</v>
      </c>
      <c r="P25" s="3" t="b">
        <f>IF(D23&lt;&gt;"",IF(ISNUMBER(MATCH(F25,countries,0)),TRUE,FALSE),TRUE)</f>
        <v>1</v>
      </c>
    </row>
    <row r="26" spans="1:17" x14ac:dyDescent="0.25">
      <c r="A26" s="14"/>
      <c r="B26" s="470" t="s">
        <v>39</v>
      </c>
      <c r="C26" s="463"/>
      <c r="D26" s="460"/>
      <c r="E26" s="176"/>
      <c r="F26" s="176"/>
      <c r="G26" s="457"/>
      <c r="H26" s="463"/>
      <c r="I26" s="451"/>
      <c r="J26" s="451"/>
      <c r="K26" s="451"/>
      <c r="L26" s="454">
        <f>J26+K26</f>
        <v>0</v>
      </c>
      <c r="M26" s="2"/>
      <c r="O26" s="3" t="b">
        <f>IF(C26&lt;&gt;"",IF(ISNUMBER(MATCH(E26,countries,0)),TRUE,FALSE),TRUE)</f>
        <v>1</v>
      </c>
      <c r="P26" s="3" t="b">
        <f>IF(D26&lt;&gt;"",IF(ISNUMBER(MATCH(F26,countries,0)),TRUE,FALSE),TRUE)</f>
        <v>1</v>
      </c>
    </row>
    <row r="27" spans="1:17" x14ac:dyDescent="0.25">
      <c r="A27" s="14"/>
      <c r="B27" s="470"/>
      <c r="C27" s="464"/>
      <c r="D27" s="461"/>
      <c r="E27" s="176"/>
      <c r="F27" s="176"/>
      <c r="G27" s="458"/>
      <c r="H27" s="464"/>
      <c r="I27" s="452"/>
      <c r="J27" s="452"/>
      <c r="K27" s="452"/>
      <c r="L27" s="455"/>
      <c r="M27" s="2"/>
      <c r="N27" s="114" t="b">
        <f>IF(ISBLANK(C26),TRUE,IF(OR(ISBLANK(D26),ISBLANK(E26),ISBLANK(F26),ISBLANK(G26),ISBLANK(H26),ISBLANK(I26),ISBLANK(J26),ISBLANK(K26),ISBLANK(L26)),FALSE,TRUE))</f>
        <v>1</v>
      </c>
      <c r="O27" s="3" t="b">
        <f>IF(C26&lt;&gt;"",IF(ISNUMBER(MATCH(E27,countries,0)),TRUE,FALSE),TRUE)</f>
        <v>1</v>
      </c>
      <c r="P27" s="3" t="b">
        <f>IF(D26&lt;&gt;"",IF(ISNUMBER(MATCH(F27,countries,0)),TRUE,FALSE),TRUE)</f>
        <v>1</v>
      </c>
      <c r="Q27" s="3" t="b">
        <f>IF(C26&lt;&gt;"",IF(ISNUMBER(MATCH(G26,countries,0)),TRUE,FALSE),TRUE)</f>
        <v>1</v>
      </c>
    </row>
    <row r="28" spans="1:17" x14ac:dyDescent="0.25">
      <c r="A28" s="14"/>
      <c r="B28" s="470"/>
      <c r="C28" s="465"/>
      <c r="D28" s="462"/>
      <c r="E28" s="176"/>
      <c r="F28" s="176"/>
      <c r="G28" s="459"/>
      <c r="H28" s="465"/>
      <c r="I28" s="453"/>
      <c r="J28" s="453"/>
      <c r="K28" s="453"/>
      <c r="L28" s="456"/>
      <c r="M28" s="2"/>
      <c r="O28" s="3" t="b">
        <f>IF(C26&lt;&gt;"",IF(ISNUMBER(MATCH(E28,countries,0)),TRUE,FALSE),TRUE)</f>
        <v>1</v>
      </c>
      <c r="P28" s="3" t="b">
        <f>IF(D26&lt;&gt;"",IF(ISNUMBER(MATCH(F28,countries,0)),TRUE,FALSE),TRUE)</f>
        <v>1</v>
      </c>
    </row>
    <row r="29" spans="1:17" x14ac:dyDescent="0.25">
      <c r="A29" s="14"/>
      <c r="B29" s="470" t="s">
        <v>40</v>
      </c>
      <c r="C29" s="463"/>
      <c r="D29" s="460"/>
      <c r="E29" s="176"/>
      <c r="F29" s="176"/>
      <c r="G29" s="457"/>
      <c r="H29" s="463"/>
      <c r="I29" s="451"/>
      <c r="J29" s="451"/>
      <c r="K29" s="451"/>
      <c r="L29" s="454">
        <f>J29+K29</f>
        <v>0</v>
      </c>
      <c r="M29" s="2"/>
      <c r="O29" s="3" t="b">
        <f>IF(C29&lt;&gt;"",IF(ISNUMBER(MATCH(E29,countries,0)),TRUE,FALSE),TRUE)</f>
        <v>1</v>
      </c>
      <c r="P29" s="3" t="b">
        <f>IF(D29&lt;&gt;"",IF(ISNUMBER(MATCH(F29,countries,0)),TRUE,FALSE),TRUE)</f>
        <v>1</v>
      </c>
    </row>
    <row r="30" spans="1:17" x14ac:dyDescent="0.25">
      <c r="A30" s="14"/>
      <c r="B30" s="470"/>
      <c r="C30" s="464"/>
      <c r="D30" s="461"/>
      <c r="E30" s="176"/>
      <c r="F30" s="176"/>
      <c r="G30" s="458"/>
      <c r="H30" s="464"/>
      <c r="I30" s="452"/>
      <c r="J30" s="452"/>
      <c r="K30" s="452"/>
      <c r="L30" s="455"/>
      <c r="M30" s="2"/>
      <c r="N30" s="114" t="b">
        <f>IF(ISBLANK(C29),TRUE,IF(OR(ISBLANK(D29),ISBLANK(E29),ISBLANK(F29),ISBLANK(G29),ISBLANK(H29),ISBLANK(I29),ISBLANK(J29),ISBLANK(K29),ISBLANK(L29)),FALSE,TRUE))</f>
        <v>1</v>
      </c>
      <c r="O30" s="3" t="b">
        <f>IF(C29&lt;&gt;"",IF(ISNUMBER(MATCH(E30,countries,0)),TRUE,FALSE),TRUE)</f>
        <v>1</v>
      </c>
      <c r="P30" s="3" t="b">
        <f>IF(D29&lt;&gt;"",IF(ISNUMBER(MATCH(F30,countries,0)),TRUE,FALSE),TRUE)</f>
        <v>1</v>
      </c>
      <c r="Q30" s="3" t="b">
        <f>IF(C29&lt;&gt;"",IF(ISNUMBER(MATCH(G29,countries,0)),TRUE,FALSE),TRUE)</f>
        <v>1</v>
      </c>
    </row>
    <row r="31" spans="1:17" x14ac:dyDescent="0.25">
      <c r="A31" s="14"/>
      <c r="B31" s="470"/>
      <c r="C31" s="465"/>
      <c r="D31" s="462"/>
      <c r="E31" s="176"/>
      <c r="F31" s="176"/>
      <c r="G31" s="459"/>
      <c r="H31" s="465"/>
      <c r="I31" s="453"/>
      <c r="J31" s="453"/>
      <c r="K31" s="453"/>
      <c r="L31" s="456"/>
      <c r="M31" s="2"/>
      <c r="O31" s="3" t="b">
        <f>IF(C29&lt;&gt;"",IF(ISNUMBER(MATCH(E31,countries,0)),TRUE,FALSE),TRUE)</f>
        <v>1</v>
      </c>
      <c r="P31" s="3" t="b">
        <f>IF(D29&lt;&gt;"",IF(ISNUMBER(MATCH(F31,countries,0)),TRUE,FALSE),TRUE)</f>
        <v>1</v>
      </c>
    </row>
    <row r="32" spans="1:17" x14ac:dyDescent="0.25">
      <c r="A32" s="14"/>
      <c r="B32" s="470" t="s">
        <v>41</v>
      </c>
      <c r="C32" s="463"/>
      <c r="D32" s="460"/>
      <c r="E32" s="176"/>
      <c r="F32" s="176"/>
      <c r="G32" s="457"/>
      <c r="H32" s="463"/>
      <c r="I32" s="451"/>
      <c r="J32" s="451"/>
      <c r="K32" s="451"/>
      <c r="L32" s="454">
        <f>J32+K32</f>
        <v>0</v>
      </c>
      <c r="M32" s="2"/>
      <c r="O32" s="3" t="b">
        <f>IF(C32&lt;&gt;"",IF(ISNUMBER(MATCH(E32,countries,0)),TRUE,FALSE),TRUE)</f>
        <v>1</v>
      </c>
      <c r="P32" s="3" t="b">
        <f>IF(D32&lt;&gt;"",IF(ISNUMBER(MATCH(F32,countries,0)),TRUE,FALSE),TRUE)</f>
        <v>1</v>
      </c>
    </row>
    <row r="33" spans="1:17" x14ac:dyDescent="0.25">
      <c r="A33" s="14"/>
      <c r="B33" s="470"/>
      <c r="C33" s="464"/>
      <c r="D33" s="461"/>
      <c r="E33" s="176"/>
      <c r="F33" s="176"/>
      <c r="G33" s="458"/>
      <c r="H33" s="464"/>
      <c r="I33" s="452"/>
      <c r="J33" s="452"/>
      <c r="K33" s="452"/>
      <c r="L33" s="455"/>
      <c r="M33" s="2"/>
      <c r="N33" s="114" t="b">
        <f>IF(ISBLANK(C32),TRUE,IF(OR(ISBLANK(D32),ISBLANK(E32),ISBLANK(F32),ISBLANK(G32),ISBLANK(H32),ISBLANK(I32),ISBLANK(J32),ISBLANK(K32),ISBLANK(L32)),FALSE,TRUE))</f>
        <v>1</v>
      </c>
      <c r="O33" s="3" t="b">
        <f>IF(C32&lt;&gt;"",IF(ISNUMBER(MATCH(E33,countries,0)),TRUE,FALSE),TRUE)</f>
        <v>1</v>
      </c>
      <c r="P33" s="3" t="b">
        <f>IF(D32&lt;&gt;"",IF(ISNUMBER(MATCH(F33,countries,0)),TRUE,FALSE),TRUE)</f>
        <v>1</v>
      </c>
      <c r="Q33" s="3" t="b">
        <f>IF(C32&lt;&gt;"",IF(ISNUMBER(MATCH(G32,countries,0)),TRUE,FALSE),TRUE)</f>
        <v>1</v>
      </c>
    </row>
    <row r="34" spans="1:17" x14ac:dyDescent="0.25">
      <c r="A34" s="14"/>
      <c r="B34" s="470"/>
      <c r="C34" s="465"/>
      <c r="D34" s="462"/>
      <c r="E34" s="176"/>
      <c r="F34" s="176"/>
      <c r="G34" s="459"/>
      <c r="H34" s="465"/>
      <c r="I34" s="453"/>
      <c r="J34" s="453"/>
      <c r="K34" s="453"/>
      <c r="L34" s="456"/>
      <c r="M34" s="2"/>
      <c r="O34" s="3" t="b">
        <f>IF(C32&lt;&gt;"",IF(ISNUMBER(MATCH(E34,countries,0)),TRUE,FALSE),TRUE)</f>
        <v>1</v>
      </c>
      <c r="P34" s="3" t="b">
        <f>IF(D32&lt;&gt;"",IF(ISNUMBER(MATCH(F34,countries,0)),TRUE,FALSE),TRUE)</f>
        <v>1</v>
      </c>
    </row>
    <row r="35" spans="1:17" x14ac:dyDescent="0.25">
      <c r="A35" s="14"/>
      <c r="B35" s="470" t="s">
        <v>42</v>
      </c>
      <c r="C35" s="463"/>
      <c r="D35" s="460"/>
      <c r="E35" s="176"/>
      <c r="F35" s="176"/>
      <c r="G35" s="457"/>
      <c r="H35" s="463"/>
      <c r="I35" s="451"/>
      <c r="J35" s="451"/>
      <c r="K35" s="451"/>
      <c r="L35" s="454">
        <f>J35+K35</f>
        <v>0</v>
      </c>
      <c r="M35" s="2"/>
      <c r="O35" s="3" t="b">
        <f>IF(C35&lt;&gt;"",IF(ISNUMBER(MATCH(E35,countries,0)),TRUE,FALSE),TRUE)</f>
        <v>1</v>
      </c>
      <c r="P35" s="3" t="b">
        <f>IF(D35&lt;&gt;"",IF(ISNUMBER(MATCH(F35,countries,0)),TRUE,FALSE),TRUE)</f>
        <v>1</v>
      </c>
    </row>
    <row r="36" spans="1:17" x14ac:dyDescent="0.25">
      <c r="A36" s="14"/>
      <c r="B36" s="470"/>
      <c r="C36" s="464"/>
      <c r="D36" s="461"/>
      <c r="E36" s="176"/>
      <c r="F36" s="176"/>
      <c r="G36" s="458"/>
      <c r="H36" s="464"/>
      <c r="I36" s="452"/>
      <c r="J36" s="452"/>
      <c r="K36" s="452"/>
      <c r="L36" s="455"/>
      <c r="M36" s="2"/>
      <c r="N36" s="114" t="b">
        <f>IF(ISBLANK(C35),TRUE,IF(OR(ISBLANK(D35),ISBLANK(E35),ISBLANK(F35),ISBLANK(G35),ISBLANK(H35),ISBLANK(I35),ISBLANK(J35),ISBLANK(K35),ISBLANK(L35)),FALSE,TRUE))</f>
        <v>1</v>
      </c>
      <c r="O36" s="3" t="b">
        <f>IF(C35&lt;&gt;"",IF(ISNUMBER(MATCH(E36,countries,0)),TRUE,FALSE),TRUE)</f>
        <v>1</v>
      </c>
      <c r="P36" s="3" t="b">
        <f>IF(D35&lt;&gt;"",IF(ISNUMBER(MATCH(F36,countries,0)),TRUE,FALSE),TRUE)</f>
        <v>1</v>
      </c>
      <c r="Q36" s="3" t="b">
        <f>IF(C35&lt;&gt;"",IF(ISNUMBER(MATCH(G35,countries,0)),TRUE,FALSE),TRUE)</f>
        <v>1</v>
      </c>
    </row>
    <row r="37" spans="1:17" x14ac:dyDescent="0.25">
      <c r="A37" s="14"/>
      <c r="B37" s="470"/>
      <c r="C37" s="465"/>
      <c r="D37" s="462"/>
      <c r="E37" s="176"/>
      <c r="F37" s="176"/>
      <c r="G37" s="459"/>
      <c r="H37" s="465"/>
      <c r="I37" s="453"/>
      <c r="J37" s="453"/>
      <c r="K37" s="453"/>
      <c r="L37" s="456"/>
      <c r="M37" s="2"/>
      <c r="O37" s="3" t="b">
        <f>IF(C35&lt;&gt;"",IF(ISNUMBER(MATCH(E37,countries,0)),TRUE,FALSE),TRUE)</f>
        <v>1</v>
      </c>
      <c r="P37" s="3" t="b">
        <f>IF(D35&lt;&gt;"",IF(ISNUMBER(MATCH(F37,countries,0)),TRUE,FALSE),TRUE)</f>
        <v>1</v>
      </c>
    </row>
    <row r="38" spans="1:17" x14ac:dyDescent="0.25">
      <c r="A38" s="14"/>
      <c r="B38" s="470" t="s">
        <v>43</v>
      </c>
      <c r="C38" s="463"/>
      <c r="D38" s="460"/>
      <c r="E38" s="176"/>
      <c r="F38" s="176"/>
      <c r="G38" s="457"/>
      <c r="H38" s="463"/>
      <c r="I38" s="451"/>
      <c r="J38" s="451"/>
      <c r="K38" s="451"/>
      <c r="L38" s="454">
        <f>J38+K38</f>
        <v>0</v>
      </c>
      <c r="M38" s="2"/>
      <c r="O38" s="3" t="b">
        <f>IF(C38&lt;&gt;"",IF(ISNUMBER(MATCH(E38,countries,0)),TRUE,FALSE),TRUE)</f>
        <v>1</v>
      </c>
      <c r="P38" s="3" t="b">
        <f>IF(D38&lt;&gt;"",IF(ISNUMBER(MATCH(F38,countries,0)),TRUE,FALSE),TRUE)</f>
        <v>1</v>
      </c>
    </row>
    <row r="39" spans="1:17" x14ac:dyDescent="0.25">
      <c r="A39" s="14"/>
      <c r="B39" s="470"/>
      <c r="C39" s="464"/>
      <c r="D39" s="461"/>
      <c r="E39" s="176"/>
      <c r="F39" s="176"/>
      <c r="G39" s="458"/>
      <c r="H39" s="464"/>
      <c r="I39" s="452"/>
      <c r="J39" s="452"/>
      <c r="K39" s="452"/>
      <c r="L39" s="455"/>
      <c r="M39" s="2"/>
      <c r="N39" s="114" t="b">
        <f>IF(ISBLANK(C38),TRUE,IF(OR(ISBLANK(D38),ISBLANK(E38),ISBLANK(F38),ISBLANK(G38),ISBLANK(H38),ISBLANK(I38),ISBLANK(J38),ISBLANK(K38),ISBLANK(L38)),FALSE,TRUE))</f>
        <v>1</v>
      </c>
      <c r="O39" s="3" t="b">
        <f>IF(C38&lt;&gt;"",IF(ISNUMBER(MATCH(E39,countries,0)),TRUE,FALSE),TRUE)</f>
        <v>1</v>
      </c>
      <c r="P39" s="3" t="b">
        <f>IF(D38&lt;&gt;"",IF(ISNUMBER(MATCH(F39,countries,0)),TRUE,FALSE),TRUE)</f>
        <v>1</v>
      </c>
      <c r="Q39" s="3" t="b">
        <f>IF(C38&lt;&gt;"",IF(ISNUMBER(MATCH(G38,countries,0)),TRUE,FALSE),TRUE)</f>
        <v>1</v>
      </c>
    </row>
    <row r="40" spans="1:17" x14ac:dyDescent="0.25">
      <c r="A40" s="14"/>
      <c r="B40" s="470"/>
      <c r="C40" s="465"/>
      <c r="D40" s="462"/>
      <c r="E40" s="176"/>
      <c r="F40" s="176"/>
      <c r="G40" s="459"/>
      <c r="H40" s="465"/>
      <c r="I40" s="453"/>
      <c r="J40" s="453"/>
      <c r="K40" s="453"/>
      <c r="L40" s="456"/>
      <c r="M40" s="2"/>
      <c r="O40" s="3" t="b">
        <f>IF(C38&lt;&gt;"",IF(ISNUMBER(MATCH(E40,countries,0)),TRUE,FALSE),TRUE)</f>
        <v>1</v>
      </c>
      <c r="P40" s="3" t="b">
        <f>IF(D38&lt;&gt;"",IF(ISNUMBER(MATCH(F40,countries,0)),TRUE,FALSE),TRUE)</f>
        <v>1</v>
      </c>
    </row>
    <row r="41" spans="1:17" x14ac:dyDescent="0.25">
      <c r="A41" s="2"/>
      <c r="B41" s="2"/>
      <c r="C41" s="2"/>
      <c r="D41" s="2"/>
      <c r="E41" s="2"/>
      <c r="F41" s="2"/>
      <c r="G41" s="2"/>
      <c r="H41" s="2"/>
      <c r="I41" s="2"/>
      <c r="J41" s="2"/>
      <c r="K41" s="2"/>
      <c r="L41" s="2"/>
      <c r="M41" s="2"/>
    </row>
    <row r="42" spans="1:17" s="110" customFormat="1" x14ac:dyDescent="0.25">
      <c r="A42" s="109"/>
      <c r="B42" s="471" t="s">
        <v>44</v>
      </c>
      <c r="C42" s="472"/>
      <c r="D42" s="472"/>
      <c r="E42" s="472"/>
      <c r="F42" s="473"/>
      <c r="G42" s="109"/>
      <c r="H42" s="109"/>
      <c r="I42" s="109"/>
      <c r="J42" s="109"/>
      <c r="K42" s="109"/>
      <c r="L42" s="109"/>
      <c r="M42" s="109"/>
      <c r="Q42" s="3"/>
    </row>
    <row r="43" spans="1:17" s="110" customFormat="1" ht="18.75" customHeight="1" x14ac:dyDescent="0.25">
      <c r="A43" s="109"/>
      <c r="B43" s="111">
        <v>1</v>
      </c>
      <c r="C43" s="467" t="s">
        <v>363</v>
      </c>
      <c r="D43" s="468"/>
      <c r="E43" s="468"/>
      <c r="F43" s="469"/>
      <c r="G43" s="109"/>
      <c r="H43" s="109"/>
      <c r="I43" s="109"/>
      <c r="J43" s="109"/>
      <c r="K43" s="109"/>
      <c r="L43" s="109"/>
      <c r="M43" s="109"/>
    </row>
    <row r="44" spans="1:17" s="110" customFormat="1" ht="16.5" customHeight="1" x14ac:dyDescent="0.25">
      <c r="A44" s="109"/>
      <c r="B44" s="111">
        <v>2</v>
      </c>
      <c r="C44" s="467" t="s">
        <v>528</v>
      </c>
      <c r="D44" s="468"/>
      <c r="E44" s="468"/>
      <c r="F44" s="469"/>
      <c r="G44" s="109"/>
      <c r="H44" s="109"/>
      <c r="I44" s="109"/>
      <c r="J44" s="109"/>
      <c r="K44" s="109"/>
      <c r="L44" s="109"/>
      <c r="M44" s="109"/>
    </row>
    <row r="45" spans="1:17" s="110" customFormat="1" ht="36" customHeight="1" x14ac:dyDescent="0.25">
      <c r="A45" s="109"/>
      <c r="B45" s="111">
        <v>3</v>
      </c>
      <c r="C45" s="467" t="s">
        <v>786</v>
      </c>
      <c r="D45" s="468"/>
      <c r="E45" s="468"/>
      <c r="F45" s="469"/>
      <c r="G45" s="109"/>
      <c r="H45" s="109"/>
      <c r="I45" s="109"/>
      <c r="J45" s="109"/>
      <c r="K45" s="109"/>
      <c r="L45" s="109"/>
      <c r="M45" s="109"/>
    </row>
    <row r="46" spans="1:17" s="110" customFormat="1" ht="100.5" customHeight="1" x14ac:dyDescent="0.25">
      <c r="A46" s="109"/>
      <c r="B46" s="111">
        <v>4</v>
      </c>
      <c r="C46" s="467" t="s">
        <v>784</v>
      </c>
      <c r="D46" s="468"/>
      <c r="E46" s="468"/>
      <c r="F46" s="469"/>
      <c r="G46" s="109"/>
      <c r="H46" s="109"/>
      <c r="I46" s="109"/>
      <c r="J46" s="109"/>
      <c r="K46" s="109"/>
      <c r="L46" s="109"/>
      <c r="M46" s="112"/>
    </row>
    <row r="47" spans="1:17" s="110" customFormat="1" ht="52.5" customHeight="1" x14ac:dyDescent="0.25">
      <c r="A47" s="109"/>
      <c r="B47" s="111">
        <v>5</v>
      </c>
      <c r="C47" s="467" t="s">
        <v>785</v>
      </c>
      <c r="D47" s="468"/>
      <c r="E47" s="468"/>
      <c r="F47" s="469"/>
      <c r="G47" s="109"/>
      <c r="H47" s="109"/>
      <c r="I47" s="109"/>
      <c r="J47" s="109"/>
      <c r="K47" s="109"/>
      <c r="L47" s="109"/>
      <c r="M47" s="109"/>
    </row>
    <row r="48" spans="1:17" s="110" customFormat="1" x14ac:dyDescent="0.25">
      <c r="A48" s="109"/>
      <c r="B48" s="109"/>
      <c r="C48" s="109"/>
      <c r="D48" s="109"/>
      <c r="E48" s="109"/>
      <c r="F48" s="109"/>
      <c r="G48" s="109"/>
      <c r="H48" s="109"/>
      <c r="I48" s="109"/>
      <c r="J48" s="109"/>
      <c r="K48" s="109"/>
      <c r="L48" s="109"/>
      <c r="M48" s="109"/>
    </row>
    <row r="49" spans="1:17" x14ac:dyDescent="0.25">
      <c r="A49" s="2"/>
      <c r="B49" s="2"/>
      <c r="C49" s="37"/>
      <c r="D49" s="37"/>
      <c r="E49" s="37"/>
      <c r="F49" s="37"/>
      <c r="G49" s="2"/>
      <c r="H49" s="2"/>
      <c r="I49" s="2"/>
      <c r="J49" s="2"/>
      <c r="K49" s="2"/>
      <c r="L49" s="2"/>
      <c r="M49" s="2"/>
      <c r="Q49" s="110"/>
    </row>
    <row r="50" spans="1:17" x14ac:dyDescent="0.25">
      <c r="A50" s="2"/>
      <c r="B50" s="2"/>
      <c r="C50" s="466" t="s">
        <v>352</v>
      </c>
      <c r="D50" s="466"/>
      <c r="E50" s="37"/>
      <c r="F50" s="37"/>
      <c r="G50" s="2"/>
      <c r="H50" s="2"/>
      <c r="I50" s="2"/>
      <c r="J50" s="2"/>
      <c r="K50" s="2"/>
      <c r="L50" s="2"/>
      <c r="M50" s="2"/>
    </row>
    <row r="51" spans="1:17" x14ac:dyDescent="0.25">
      <c r="A51" s="2"/>
      <c r="B51" s="2"/>
      <c r="C51" s="449" t="b">
        <f>IF(AND((N12=TRUE),(N15=TRUE),(N18=TRUE),(N21=TRUE),(N24=TRUE),(N27=TRUE),(N30=TRUE),(N33=TRUE),(N36=TRUE),(N39=TRUE),(O10=TRUE),(P10=TRUE),(Q10=TRUE)),TRUE,FALSE)</f>
        <v>0</v>
      </c>
      <c r="D51" s="449"/>
      <c r="E51" s="1"/>
      <c r="F51" s="2"/>
      <c r="G51" s="2"/>
      <c r="H51" s="2"/>
      <c r="I51" s="2"/>
      <c r="J51" s="2"/>
      <c r="K51" s="2"/>
      <c r="L51" s="2"/>
      <c r="M51" s="2"/>
    </row>
    <row r="52" spans="1:17" x14ac:dyDescent="0.25">
      <c r="A52" s="263"/>
      <c r="B52" s="263"/>
      <c r="C52" s="263"/>
      <c r="D52" s="263"/>
      <c r="E52" s="263"/>
      <c r="F52" s="263"/>
      <c r="G52" s="263"/>
      <c r="H52" s="263"/>
      <c r="I52" s="263"/>
      <c r="J52" s="263"/>
      <c r="K52" s="263"/>
      <c r="L52" s="263"/>
      <c r="M52" s="263"/>
    </row>
  </sheetData>
  <sheetProtection algorithmName="SHA-512" hashValue="y0Vy1asaUOUo1uAbjKGSwCmYkSU3ESJ3k15iKSXcAHFr5QyYj6Eclp2VJIM8h97n3cPkOnKlwoPHs9vMzcGhBA==" saltValue="0xqPiVVypkDQWrxGcKB5tA==" spinCount="100000" sheet="1" objects="1" scenarios="1"/>
  <mergeCells count="100">
    <mergeCell ref="C32:C34"/>
    <mergeCell ref="C26:C28"/>
    <mergeCell ref="B38:B40"/>
    <mergeCell ref="C17:C19"/>
    <mergeCell ref="C47:F47"/>
    <mergeCell ref="C46:F46"/>
    <mergeCell ref="C43:F43"/>
    <mergeCell ref="C44:F44"/>
    <mergeCell ref="B42:F42"/>
    <mergeCell ref="K35:K37"/>
    <mergeCell ref="L35:L37"/>
    <mergeCell ref="C38:C40"/>
    <mergeCell ref="G38:G40"/>
    <mergeCell ref="B11:B13"/>
    <mergeCell ref="B14:B16"/>
    <mergeCell ref="B17:B19"/>
    <mergeCell ref="B20:B22"/>
    <mergeCell ref="B23:B25"/>
    <mergeCell ref="B26:B28"/>
    <mergeCell ref="B29:B31"/>
    <mergeCell ref="B32:B34"/>
    <mergeCell ref="B35:B37"/>
    <mergeCell ref="D17:D19"/>
    <mergeCell ref="D20:D22"/>
    <mergeCell ref="C29:C31"/>
    <mergeCell ref="B6:L6"/>
    <mergeCell ref="C50:D50"/>
    <mergeCell ref="C45:F45"/>
    <mergeCell ref="J32:J34"/>
    <mergeCell ref="K32:K34"/>
    <mergeCell ref="L32:L34"/>
    <mergeCell ref="I32:I34"/>
    <mergeCell ref="C35:C37"/>
    <mergeCell ref="G35:G37"/>
    <mergeCell ref="H35:H37"/>
    <mergeCell ref="J35:J37"/>
    <mergeCell ref="I35:I37"/>
    <mergeCell ref="J38:J40"/>
    <mergeCell ref="K38:K40"/>
    <mergeCell ref="L38:L40"/>
    <mergeCell ref="D35:D37"/>
    <mergeCell ref="K17:K19"/>
    <mergeCell ref="L17:L19"/>
    <mergeCell ref="J20:J22"/>
    <mergeCell ref="K20:K22"/>
    <mergeCell ref="H29:H31"/>
    <mergeCell ref="K29:K31"/>
    <mergeCell ref="L29:L31"/>
    <mergeCell ref="J29:J31"/>
    <mergeCell ref="I29:I31"/>
    <mergeCell ref="K26:K28"/>
    <mergeCell ref="L26:L28"/>
    <mergeCell ref="K23:K25"/>
    <mergeCell ref="L23:L25"/>
    <mergeCell ref="L20:L22"/>
    <mergeCell ref="J17:J19"/>
    <mergeCell ref="H17:H19"/>
    <mergeCell ref="H38:H40"/>
    <mergeCell ref="I38:I40"/>
    <mergeCell ref="D23:D25"/>
    <mergeCell ref="J23:J25"/>
    <mergeCell ref="J26:J28"/>
    <mergeCell ref="I23:I25"/>
    <mergeCell ref="D38:D40"/>
    <mergeCell ref="H32:H34"/>
    <mergeCell ref="D29:D31"/>
    <mergeCell ref="D32:D34"/>
    <mergeCell ref="G29:G31"/>
    <mergeCell ref="G32:G34"/>
    <mergeCell ref="D11:D13"/>
    <mergeCell ref="C14:C16"/>
    <mergeCell ref="I20:I22"/>
    <mergeCell ref="D26:D28"/>
    <mergeCell ref="G26:G28"/>
    <mergeCell ref="H26:H28"/>
    <mergeCell ref="I26:I28"/>
    <mergeCell ref="I17:I19"/>
    <mergeCell ref="C23:C25"/>
    <mergeCell ref="G23:G25"/>
    <mergeCell ref="H23:H25"/>
    <mergeCell ref="H20:H22"/>
    <mergeCell ref="C20:C22"/>
    <mergeCell ref="G20:G22"/>
    <mergeCell ref="G17:G19"/>
    <mergeCell ref="C51:D51"/>
    <mergeCell ref="C8:L8"/>
    <mergeCell ref="K11:K13"/>
    <mergeCell ref="L11:L13"/>
    <mergeCell ref="J14:J16"/>
    <mergeCell ref="K14:K16"/>
    <mergeCell ref="L14:L16"/>
    <mergeCell ref="J11:J13"/>
    <mergeCell ref="I11:I13"/>
    <mergeCell ref="G14:G16"/>
    <mergeCell ref="D14:D16"/>
    <mergeCell ref="C11:C13"/>
    <mergeCell ref="H11:H13"/>
    <mergeCell ref="G11:G13"/>
    <mergeCell ref="H14:H16"/>
    <mergeCell ref="I14:I16"/>
  </mergeCells>
  <conditionalFormatting sqref="C51">
    <cfRule type="containsText" dxfId="104" priority="1" operator="containsText" text="FALSE">
      <formula>NOT(ISERROR(SEARCH("FALSE",C51)))</formula>
    </cfRule>
    <cfRule type="containsText" dxfId="103" priority="4" operator="containsText" text="TRUE">
      <formula>NOT(ISERROR(SEARCH("TRUE",C51)))</formula>
    </cfRule>
    <cfRule type="containsText" dxfId="102" priority="5" operator="containsText" text="FALSE">
      <formula>NOT(ISERROR(SEARCH("FALSE",C51)))</formula>
    </cfRule>
  </conditionalFormatting>
  <dataValidations count="3">
    <dataValidation type="whole" allowBlank="1" showInputMessage="1" showErrorMessage="1" sqref="D11:D40" xr:uid="{00000000-0002-0000-0300-000000000000}">
      <formula1>0</formula1>
      <formula2>1000</formula2>
    </dataValidation>
    <dataValidation type="list" allowBlank="1" showInputMessage="1" showErrorMessage="1" sqref="E11:G40" xr:uid="{00000000-0002-0000-0300-000002000000}">
      <formula1>countries</formula1>
    </dataValidation>
    <dataValidation type="whole" operator="greaterThanOrEqual" allowBlank="1" showInputMessage="1" showErrorMessage="1" errorTitle="Invalid value" error="The value should not be negative_x000a__x000a_" sqref="I11:K40" xr:uid="{00000000-0002-0000-0300-000001000000}">
      <formula1>0</formula1>
    </dataValidation>
  </dataValidations>
  <pageMargins left="0.7" right="0.7" top="0.75" bottom="0.75" header="0.3" footer="0.3"/>
  <pageSetup paperSize="9" scale="47" orientation="landscape" cellComments="asDisplayed" r:id="rId1"/>
  <ignoredErrors>
    <ignoredError sqref="O21 O30"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23"/>
  <sheetViews>
    <sheetView zoomScaleNormal="100" zoomScaleSheetLayoutView="100" workbookViewId="0"/>
  </sheetViews>
  <sheetFormatPr defaultRowHeight="15.75" x14ac:dyDescent="0.25"/>
  <cols>
    <col min="1" max="1" width="2.7109375" style="143" customWidth="1"/>
    <col min="2" max="2" width="5.7109375" style="143" customWidth="1"/>
    <col min="3" max="3" width="94.5703125" style="143" customWidth="1"/>
    <col min="4" max="4" width="5.7109375" style="143" customWidth="1"/>
    <col min="5" max="5" width="2.7109375" style="143" customWidth="1"/>
    <col min="6" max="6" width="9.140625" style="143"/>
    <col min="7" max="7" width="9.140625" style="330"/>
    <col min="8" max="16384" width="9.140625" style="143"/>
  </cols>
  <sheetData>
    <row r="1" spans="1:7" x14ac:dyDescent="0.25">
      <c r="A1" s="125"/>
      <c r="B1" s="136" t="s">
        <v>617</v>
      </c>
      <c r="C1" s="117"/>
      <c r="D1" s="137"/>
      <c r="E1" s="138"/>
    </row>
    <row r="2" spans="1:7" x14ac:dyDescent="0.25">
      <c r="A2" s="117"/>
      <c r="B2" s="118"/>
      <c r="C2" s="117"/>
      <c r="D2" s="137"/>
      <c r="E2" s="138"/>
    </row>
    <row r="3" spans="1:7" x14ac:dyDescent="0.25">
      <c r="A3" s="117"/>
      <c r="B3" s="119">
        <f>'Section A'!D19</f>
        <v>0</v>
      </c>
      <c r="C3" s="117"/>
      <c r="D3" s="137"/>
      <c r="E3" s="138"/>
    </row>
    <row r="4" spans="1:7" x14ac:dyDescent="0.25">
      <c r="A4" s="137"/>
      <c r="B4" s="137"/>
      <c r="C4" s="259"/>
      <c r="D4" s="137"/>
      <c r="E4" s="138"/>
    </row>
    <row r="5" spans="1:7" x14ac:dyDescent="0.25">
      <c r="A5" s="139"/>
      <c r="B5" s="139"/>
      <c r="C5" s="139"/>
      <c r="D5" s="137"/>
      <c r="E5" s="138"/>
    </row>
    <row r="6" spans="1:7" x14ac:dyDescent="0.25">
      <c r="A6" s="139"/>
      <c r="B6" s="474" t="s">
        <v>794</v>
      </c>
      <c r="C6" s="474"/>
      <c r="D6" s="474"/>
      <c r="E6" s="138"/>
    </row>
    <row r="7" spans="1:7" s="3" customFormat="1" x14ac:dyDescent="0.25">
      <c r="A7" s="322"/>
      <c r="B7" s="322"/>
      <c r="C7" s="322"/>
      <c r="D7" s="322"/>
      <c r="E7" s="323"/>
      <c r="G7" s="330"/>
    </row>
    <row r="8" spans="1:7" s="3" customFormat="1" ht="32.25" customHeight="1" x14ac:dyDescent="0.25">
      <c r="A8" s="322"/>
      <c r="B8" s="209">
        <v>1</v>
      </c>
      <c r="C8" s="325" t="s">
        <v>662</v>
      </c>
      <c r="D8" s="331"/>
      <c r="E8" s="323"/>
      <c r="G8" s="330"/>
    </row>
    <row r="9" spans="1:7" s="3" customFormat="1" ht="32.25" thickBot="1" x14ac:dyDescent="0.3">
      <c r="A9" s="322"/>
      <c r="B9" s="214"/>
      <c r="C9" s="320" t="s">
        <v>658</v>
      </c>
      <c r="D9" s="220"/>
      <c r="E9" s="323"/>
      <c r="G9" s="330"/>
    </row>
    <row r="10" spans="1:7" s="3" customFormat="1" ht="16.5" thickBot="1" x14ac:dyDescent="0.3">
      <c r="A10" s="322"/>
      <c r="B10" s="211"/>
      <c r="C10" s="20"/>
      <c r="D10" s="212"/>
      <c r="E10" s="323"/>
      <c r="G10" s="330"/>
    </row>
    <row r="11" spans="1:7" s="3" customFormat="1" x14ac:dyDescent="0.25">
      <c r="A11" s="322"/>
      <c r="B11" s="215"/>
      <c r="C11" s="216"/>
      <c r="D11" s="217"/>
      <c r="E11" s="323"/>
      <c r="G11" s="330"/>
    </row>
    <row r="12" spans="1:7" s="3" customFormat="1" x14ac:dyDescent="0.25">
      <c r="A12" s="322"/>
      <c r="B12" s="207"/>
      <c r="C12" s="208"/>
      <c r="D12" s="321"/>
      <c r="E12" s="323"/>
      <c r="G12" s="330"/>
    </row>
    <row r="13" spans="1:7" s="3" customFormat="1" ht="48" customHeight="1" x14ac:dyDescent="0.25">
      <c r="A13" s="322"/>
      <c r="B13" s="209">
        <v>2</v>
      </c>
      <c r="C13" s="326" t="s">
        <v>659</v>
      </c>
      <c r="D13" s="319"/>
      <c r="E13" s="323"/>
      <c r="G13" s="330"/>
    </row>
    <row r="14" spans="1:7" s="3" customFormat="1" ht="32.25" thickBot="1" x14ac:dyDescent="0.3">
      <c r="A14" s="322"/>
      <c r="B14" s="214"/>
      <c r="C14" s="417" t="s">
        <v>660</v>
      </c>
      <c r="D14" s="220"/>
      <c r="E14" s="323"/>
      <c r="G14" s="330"/>
    </row>
    <row r="15" spans="1:7" s="3" customFormat="1" ht="16.5" thickBot="1" x14ac:dyDescent="0.3">
      <c r="A15" s="322"/>
      <c r="B15" s="211"/>
      <c r="C15" s="20"/>
      <c r="D15" s="212"/>
      <c r="E15" s="323"/>
      <c r="G15" s="330"/>
    </row>
    <row r="16" spans="1:7" s="3" customFormat="1" x14ac:dyDescent="0.25">
      <c r="A16" s="322"/>
      <c r="B16" s="215"/>
      <c r="C16" s="216"/>
      <c r="D16" s="217"/>
      <c r="E16" s="323"/>
      <c r="G16" s="330"/>
    </row>
    <row r="17" spans="1:7" s="3" customFormat="1" x14ac:dyDescent="0.25">
      <c r="A17" s="322"/>
      <c r="B17" s="207"/>
      <c r="C17" s="208"/>
      <c r="D17" s="321"/>
      <c r="E17" s="323"/>
      <c r="G17" s="330"/>
    </row>
    <row r="18" spans="1:7" s="3" customFormat="1" ht="48" customHeight="1" x14ac:dyDescent="0.25">
      <c r="A18" s="322"/>
      <c r="B18" s="209">
        <v>3</v>
      </c>
      <c r="C18" s="326" t="s">
        <v>661</v>
      </c>
      <c r="D18" s="319"/>
      <c r="E18" s="323"/>
      <c r="G18" s="330"/>
    </row>
    <row r="19" spans="1:7" s="3" customFormat="1" ht="16.5" thickBot="1" x14ac:dyDescent="0.3">
      <c r="A19" s="322"/>
      <c r="B19" s="214"/>
      <c r="C19" s="410" t="s">
        <v>763</v>
      </c>
      <c r="D19" s="220"/>
      <c r="E19" s="323"/>
      <c r="G19" s="330"/>
    </row>
    <row r="20" spans="1:7" s="3" customFormat="1" ht="16.5" thickBot="1" x14ac:dyDescent="0.3">
      <c r="A20" s="322"/>
      <c r="B20" s="211"/>
      <c r="C20" s="20"/>
      <c r="D20" s="212"/>
      <c r="E20" s="323"/>
      <c r="G20" s="330"/>
    </row>
    <row r="21" spans="1:7" s="3" customFormat="1" x14ac:dyDescent="0.25">
      <c r="A21" s="322"/>
      <c r="B21" s="215"/>
      <c r="C21" s="216"/>
      <c r="D21" s="217"/>
      <c r="E21" s="323"/>
      <c r="G21" s="330"/>
    </row>
    <row r="22" spans="1:7" s="3" customFormat="1" x14ac:dyDescent="0.25">
      <c r="A22" s="322"/>
      <c r="B22" s="207"/>
      <c r="C22" s="208"/>
      <c r="D22" s="222"/>
      <c r="E22" s="323"/>
      <c r="G22" s="330"/>
    </row>
    <row r="23" spans="1:7" s="3" customFormat="1" ht="31.5" customHeight="1" x14ac:dyDescent="0.25">
      <c r="A23" s="322"/>
      <c r="B23" s="209">
        <v>4</v>
      </c>
      <c r="C23" s="326" t="s">
        <v>816</v>
      </c>
      <c r="D23" s="319"/>
      <c r="E23" s="323"/>
      <c r="G23" s="330"/>
    </row>
    <row r="24" spans="1:7" s="3" customFormat="1" ht="67.5" customHeight="1" thickBot="1" x14ac:dyDescent="0.3">
      <c r="A24" s="322"/>
      <c r="B24" s="214"/>
      <c r="C24" s="417" t="s">
        <v>663</v>
      </c>
      <c r="D24" s="220"/>
      <c r="E24" s="323"/>
      <c r="G24" s="330"/>
    </row>
    <row r="25" spans="1:7" s="3" customFormat="1" ht="16.5" thickBot="1" x14ac:dyDescent="0.3">
      <c r="A25" s="322"/>
      <c r="B25" s="211"/>
      <c r="C25" s="20"/>
      <c r="D25" s="212"/>
      <c r="E25" s="323"/>
      <c r="G25" s="330"/>
    </row>
    <row r="26" spans="1:7" s="3" customFormat="1" x14ac:dyDescent="0.25">
      <c r="A26" s="322"/>
      <c r="B26" s="215"/>
      <c r="C26" s="216"/>
      <c r="D26" s="217"/>
      <c r="E26" s="323"/>
      <c r="G26" s="330"/>
    </row>
    <row r="27" spans="1:7" s="3" customFormat="1" x14ac:dyDescent="0.25">
      <c r="A27" s="322"/>
      <c r="B27" s="207"/>
      <c r="C27" s="208"/>
      <c r="D27" s="222"/>
      <c r="E27" s="323"/>
      <c r="G27" s="330"/>
    </row>
    <row r="28" spans="1:7" s="3" customFormat="1" ht="33" customHeight="1" thickBot="1" x14ac:dyDescent="0.3">
      <c r="A28" s="322"/>
      <c r="B28" s="209">
        <v>5</v>
      </c>
      <c r="C28" s="327" t="s">
        <v>766</v>
      </c>
      <c r="D28" s="332"/>
      <c r="E28" s="323"/>
      <c r="G28" s="330"/>
    </row>
    <row r="29" spans="1:7" s="3" customFormat="1" ht="16.5" thickBot="1" x14ac:dyDescent="0.3">
      <c r="A29" s="322"/>
      <c r="B29" s="211"/>
      <c r="C29" s="20"/>
      <c r="D29" s="212"/>
      <c r="E29" s="323"/>
      <c r="G29" s="330"/>
    </row>
    <row r="30" spans="1:7" s="3" customFormat="1" x14ac:dyDescent="0.25">
      <c r="A30" s="322"/>
      <c r="B30" s="215"/>
      <c r="C30" s="216"/>
      <c r="D30" s="217"/>
      <c r="E30" s="323"/>
      <c r="G30" s="330"/>
    </row>
    <row r="31" spans="1:7" s="3" customFormat="1" x14ac:dyDescent="0.25">
      <c r="A31" s="322"/>
      <c r="B31" s="207"/>
      <c r="C31" s="208"/>
      <c r="D31" s="222"/>
      <c r="E31" s="323"/>
      <c r="G31" s="330"/>
    </row>
    <row r="32" spans="1:7" s="3" customFormat="1" ht="31.5" customHeight="1" thickBot="1" x14ac:dyDescent="0.3">
      <c r="A32" s="322"/>
      <c r="B32" s="209">
        <v>6</v>
      </c>
      <c r="C32" s="327" t="s">
        <v>664</v>
      </c>
      <c r="D32" s="332"/>
      <c r="E32" s="323"/>
      <c r="G32" s="330"/>
    </row>
    <row r="33" spans="1:7" s="3" customFormat="1" ht="16.5" thickBot="1" x14ac:dyDescent="0.3">
      <c r="A33" s="322"/>
      <c r="B33" s="211"/>
      <c r="C33" s="20"/>
      <c r="D33" s="212"/>
      <c r="E33" s="323"/>
      <c r="G33" s="330"/>
    </row>
    <row r="34" spans="1:7" s="3" customFormat="1" x14ac:dyDescent="0.25">
      <c r="A34" s="322"/>
      <c r="B34" s="215"/>
      <c r="C34" s="333"/>
      <c r="D34" s="219"/>
      <c r="E34" s="323"/>
      <c r="G34" s="330"/>
    </row>
    <row r="35" spans="1:7" s="3" customFormat="1" x14ac:dyDescent="0.25">
      <c r="A35" s="322"/>
      <c r="B35" s="207"/>
      <c r="C35" s="208"/>
      <c r="D35" s="222"/>
      <c r="E35" s="323"/>
      <c r="G35" s="330"/>
    </row>
    <row r="36" spans="1:7" s="3" customFormat="1" ht="26.25" customHeight="1" x14ac:dyDescent="0.25">
      <c r="A36" s="322"/>
      <c r="B36" s="223">
        <v>7</v>
      </c>
      <c r="C36" s="326" t="s">
        <v>665</v>
      </c>
      <c r="D36" s="224"/>
      <c r="E36" s="323"/>
      <c r="G36" s="330"/>
    </row>
    <row r="37" spans="1:7" s="3" customFormat="1" ht="86.1" customHeight="1" thickBot="1" x14ac:dyDescent="0.3">
      <c r="A37" s="322"/>
      <c r="B37" s="225"/>
      <c r="C37" s="328" t="s">
        <v>666</v>
      </c>
      <c r="D37" s="226"/>
      <c r="E37" s="323"/>
      <c r="G37" s="330"/>
    </row>
    <row r="38" spans="1:7" s="3" customFormat="1" ht="16.5" thickBot="1" x14ac:dyDescent="0.3">
      <c r="A38" s="322"/>
      <c r="B38" s="227"/>
      <c r="C38" s="20"/>
      <c r="D38" s="228"/>
      <c r="E38" s="323"/>
      <c r="G38" s="330"/>
    </row>
    <row r="39" spans="1:7" s="3" customFormat="1" x14ac:dyDescent="0.25">
      <c r="A39" s="322"/>
      <c r="B39" s="229"/>
      <c r="C39" s="230"/>
      <c r="D39" s="231"/>
      <c r="E39" s="323"/>
      <c r="G39" s="330"/>
    </row>
    <row r="40" spans="1:7" s="3" customFormat="1" x14ac:dyDescent="0.25">
      <c r="A40" s="322"/>
      <c r="B40" s="322"/>
      <c r="C40" s="324"/>
      <c r="D40" s="322"/>
      <c r="E40" s="323"/>
      <c r="G40" s="330"/>
    </row>
    <row r="41" spans="1:7" s="3" customFormat="1" ht="33.75" customHeight="1" x14ac:dyDescent="0.25">
      <c r="A41" s="322"/>
      <c r="B41" s="209">
        <v>8</v>
      </c>
      <c r="C41" s="325" t="s">
        <v>669</v>
      </c>
      <c r="D41" s="331"/>
      <c r="E41" s="323"/>
      <c r="G41" s="330"/>
    </row>
    <row r="42" spans="1:7" s="3" customFormat="1" ht="144" customHeight="1" thickBot="1" x14ac:dyDescent="0.3">
      <c r="A42" s="322"/>
      <c r="B42" s="214"/>
      <c r="C42" s="329" t="s">
        <v>667</v>
      </c>
      <c r="D42" s="220"/>
      <c r="E42" s="323"/>
      <c r="G42" s="330"/>
    </row>
    <row r="43" spans="1:7" s="3" customFormat="1" ht="16.5" thickBot="1" x14ac:dyDescent="0.3">
      <c r="A43" s="322"/>
      <c r="B43" s="211"/>
      <c r="C43" s="20"/>
      <c r="D43" s="212"/>
      <c r="E43" s="323"/>
      <c r="G43" s="330"/>
    </row>
    <row r="44" spans="1:7" s="3" customFormat="1" x14ac:dyDescent="0.25">
      <c r="A44" s="322"/>
      <c r="B44" s="215"/>
      <c r="C44" s="216"/>
      <c r="D44" s="217"/>
      <c r="E44" s="323"/>
      <c r="G44" s="330"/>
    </row>
    <row r="45" spans="1:7" s="3" customFormat="1" x14ac:dyDescent="0.25">
      <c r="A45" s="322"/>
      <c r="B45" s="322"/>
      <c r="C45" s="324"/>
      <c r="D45" s="322"/>
      <c r="E45" s="323"/>
      <c r="G45" s="330"/>
    </row>
    <row r="46" spans="1:7" s="3" customFormat="1" ht="33" customHeight="1" x14ac:dyDescent="0.25">
      <c r="A46" s="322"/>
      <c r="B46" s="209">
        <v>9</v>
      </c>
      <c r="C46" s="325" t="s">
        <v>670</v>
      </c>
      <c r="D46" s="331"/>
      <c r="E46" s="323"/>
      <c r="G46" s="330"/>
    </row>
    <row r="47" spans="1:7" s="3" customFormat="1" ht="17.100000000000001" customHeight="1" thickBot="1" x14ac:dyDescent="0.3">
      <c r="A47" s="322"/>
      <c r="B47" s="214"/>
      <c r="C47" s="329" t="s">
        <v>668</v>
      </c>
      <c r="D47" s="220"/>
      <c r="E47" s="323"/>
      <c r="G47" s="330"/>
    </row>
    <row r="48" spans="1:7" s="3" customFormat="1" ht="16.5" thickBot="1" x14ac:dyDescent="0.3">
      <c r="A48" s="322"/>
      <c r="B48" s="211"/>
      <c r="C48" s="20"/>
      <c r="D48" s="212"/>
      <c r="E48" s="323"/>
      <c r="G48" s="330"/>
    </row>
    <row r="49" spans="1:7" s="3" customFormat="1" x14ac:dyDescent="0.25">
      <c r="A49" s="322"/>
      <c r="B49" s="215"/>
      <c r="C49" s="333"/>
      <c r="D49" s="219"/>
      <c r="E49" s="323"/>
      <c r="G49" s="330"/>
    </row>
    <row r="50" spans="1:7" s="3" customFormat="1" x14ac:dyDescent="0.25">
      <c r="A50" s="322"/>
      <c r="B50" s="322"/>
      <c r="C50" s="324"/>
      <c r="D50" s="322"/>
      <c r="E50" s="323"/>
      <c r="G50" s="330"/>
    </row>
    <row r="51" spans="1:7" s="3" customFormat="1" ht="17.100000000000001" customHeight="1" x14ac:dyDescent="0.25">
      <c r="A51" s="322"/>
      <c r="B51" s="209">
        <v>10</v>
      </c>
      <c r="C51" s="325" t="s">
        <v>671</v>
      </c>
      <c r="D51" s="331"/>
      <c r="E51" s="323"/>
      <c r="G51" s="330"/>
    </row>
    <row r="52" spans="1:7" s="3" customFormat="1" ht="32.25" customHeight="1" thickBot="1" x14ac:dyDescent="0.3">
      <c r="A52" s="322"/>
      <c r="B52" s="214"/>
      <c r="C52" s="418" t="s">
        <v>521</v>
      </c>
      <c r="D52" s="220"/>
      <c r="E52" s="323"/>
      <c r="G52" s="330"/>
    </row>
    <row r="53" spans="1:7" s="3" customFormat="1" ht="16.5" thickBot="1" x14ac:dyDescent="0.3">
      <c r="A53" s="322"/>
      <c r="B53" s="211"/>
      <c r="C53" s="20"/>
      <c r="D53" s="212"/>
      <c r="E53" s="323"/>
      <c r="G53" s="330"/>
    </row>
    <row r="54" spans="1:7" s="3" customFormat="1" x14ac:dyDescent="0.25">
      <c r="A54" s="322"/>
      <c r="B54" s="215"/>
      <c r="C54" s="333"/>
      <c r="D54" s="219"/>
      <c r="E54" s="323"/>
      <c r="G54" s="330"/>
    </row>
    <row r="55" spans="1:7" s="3" customFormat="1" x14ac:dyDescent="0.25">
      <c r="A55" s="322"/>
      <c r="B55" s="322"/>
      <c r="C55" s="324"/>
      <c r="D55" s="322"/>
      <c r="E55" s="323"/>
      <c r="G55" s="330"/>
    </row>
    <row r="56" spans="1:7" s="3" customFormat="1" ht="33.75" customHeight="1" thickBot="1" x14ac:dyDescent="0.3">
      <c r="A56" s="322"/>
      <c r="B56" s="209">
        <v>11</v>
      </c>
      <c r="C56" s="327" t="s">
        <v>672</v>
      </c>
      <c r="D56" s="332"/>
      <c r="E56" s="323"/>
      <c r="G56" s="330"/>
    </row>
    <row r="57" spans="1:7" s="3" customFormat="1" ht="16.5" thickBot="1" x14ac:dyDescent="0.3">
      <c r="A57" s="322"/>
      <c r="B57" s="211"/>
      <c r="C57" s="20"/>
      <c r="D57" s="212"/>
      <c r="E57" s="323"/>
      <c r="G57" s="330"/>
    </row>
    <row r="58" spans="1:7" s="3" customFormat="1" x14ac:dyDescent="0.25">
      <c r="A58" s="322"/>
      <c r="B58" s="215"/>
      <c r="C58" s="216"/>
      <c r="D58" s="217"/>
      <c r="E58" s="323"/>
      <c r="G58" s="330"/>
    </row>
    <row r="59" spans="1:7" s="3" customFormat="1" x14ac:dyDescent="0.25">
      <c r="A59" s="322"/>
      <c r="B59" s="322"/>
      <c r="C59" s="324"/>
      <c r="D59" s="322"/>
      <c r="E59" s="323"/>
      <c r="G59" s="330"/>
    </row>
    <row r="60" spans="1:7" s="3" customFormat="1" ht="33.75" customHeight="1" thickBot="1" x14ac:dyDescent="0.3">
      <c r="A60" s="322"/>
      <c r="B60" s="209">
        <v>12</v>
      </c>
      <c r="C60" s="326" t="s">
        <v>673</v>
      </c>
      <c r="D60" s="210"/>
      <c r="E60" s="323"/>
      <c r="G60" s="330"/>
    </row>
    <row r="61" spans="1:7" s="3" customFormat="1" ht="16.5" thickBot="1" x14ac:dyDescent="0.3">
      <c r="A61" s="322"/>
      <c r="B61" s="211"/>
      <c r="C61" s="20"/>
      <c r="D61" s="212"/>
      <c r="E61" s="323"/>
      <c r="G61" s="330"/>
    </row>
    <row r="62" spans="1:7" s="3" customFormat="1" x14ac:dyDescent="0.25">
      <c r="A62" s="322"/>
      <c r="B62" s="215"/>
      <c r="C62" s="216"/>
      <c r="D62" s="217"/>
      <c r="E62" s="323"/>
      <c r="G62" s="330"/>
    </row>
    <row r="63" spans="1:7" s="3" customFormat="1" x14ac:dyDescent="0.25">
      <c r="A63" s="322"/>
      <c r="B63" s="205"/>
      <c r="C63" s="324"/>
      <c r="D63" s="206"/>
      <c r="E63" s="323"/>
      <c r="G63" s="330"/>
    </row>
    <row r="64" spans="1:7" s="3" customFormat="1" x14ac:dyDescent="0.25">
      <c r="A64" s="322"/>
      <c r="B64" s="207"/>
      <c r="C64" s="208"/>
      <c r="D64" s="222"/>
      <c r="E64" s="323"/>
      <c r="G64" s="330"/>
    </row>
    <row r="65" spans="1:7" x14ac:dyDescent="0.25">
      <c r="A65" s="137"/>
      <c r="B65" s="184"/>
      <c r="C65" s="134" t="s">
        <v>352</v>
      </c>
      <c r="D65" s="129"/>
      <c r="E65" s="138"/>
    </row>
    <row r="66" spans="1:7" x14ac:dyDescent="0.25">
      <c r="A66" s="137"/>
      <c r="B66" s="134"/>
      <c r="C66" s="175" t="b">
        <f>IF(OR(ISBLANK(C10),ISBLANK(C15),ISBLANK(C20),ISBLANK(C25),ISBLANK(C29),ISBLANK(C33),ISBLANK(C38),ISBLANK(C43),ISBLANK(C48),ISBLANK(C53),ISBLANK(C57),ISBLANK(C61)),FALSE,TRUE)</f>
        <v>0</v>
      </c>
      <c r="D66" s="129"/>
      <c r="E66" s="138"/>
    </row>
    <row r="67" spans="1:7" x14ac:dyDescent="0.25">
      <c r="A67" s="137"/>
      <c r="B67" s="142"/>
      <c r="C67" s="135"/>
      <c r="D67" s="129"/>
      <c r="E67" s="138"/>
    </row>
    <row r="68" spans="1:7" x14ac:dyDescent="0.25">
      <c r="G68" s="143"/>
    </row>
    <row r="69" spans="1:7" x14ac:dyDescent="0.25">
      <c r="G69" s="143"/>
    </row>
    <row r="70" spans="1:7" x14ac:dyDescent="0.25">
      <c r="G70" s="143"/>
    </row>
    <row r="71" spans="1:7" x14ac:dyDescent="0.25">
      <c r="G71" s="143"/>
    </row>
    <row r="72" spans="1:7" x14ac:dyDescent="0.25">
      <c r="G72" s="143"/>
    </row>
    <row r="73" spans="1:7" x14ac:dyDescent="0.25">
      <c r="G73" s="143"/>
    </row>
    <row r="74" spans="1:7" x14ac:dyDescent="0.25">
      <c r="G74" s="143"/>
    </row>
    <row r="75" spans="1:7" x14ac:dyDescent="0.25">
      <c r="G75" s="143"/>
    </row>
    <row r="76" spans="1:7" x14ac:dyDescent="0.25">
      <c r="G76" s="143"/>
    </row>
    <row r="77" spans="1:7" x14ac:dyDescent="0.25">
      <c r="G77" s="143"/>
    </row>
    <row r="78" spans="1:7" x14ac:dyDescent="0.25">
      <c r="G78" s="143"/>
    </row>
    <row r="79" spans="1:7" x14ac:dyDescent="0.25">
      <c r="G79" s="143"/>
    </row>
    <row r="80" spans="1:7" x14ac:dyDescent="0.25">
      <c r="G80" s="143"/>
    </row>
    <row r="81" spans="7:7" x14ac:dyDescent="0.25">
      <c r="G81" s="143"/>
    </row>
    <row r="82" spans="7:7" x14ac:dyDescent="0.25">
      <c r="G82" s="143"/>
    </row>
    <row r="83" spans="7:7" x14ac:dyDescent="0.25">
      <c r="G83" s="143"/>
    </row>
    <row r="84" spans="7:7" x14ac:dyDescent="0.25">
      <c r="G84" s="143"/>
    </row>
    <row r="85" spans="7:7" x14ac:dyDescent="0.25">
      <c r="G85" s="143"/>
    </row>
    <row r="86" spans="7:7" x14ac:dyDescent="0.25">
      <c r="G86" s="143"/>
    </row>
    <row r="87" spans="7:7" x14ac:dyDescent="0.25">
      <c r="G87" s="143"/>
    </row>
    <row r="88" spans="7:7" x14ac:dyDescent="0.25">
      <c r="G88" s="143"/>
    </row>
    <row r="89" spans="7:7" x14ac:dyDescent="0.25">
      <c r="G89" s="143"/>
    </row>
    <row r="90" spans="7:7" x14ac:dyDescent="0.25">
      <c r="G90" s="143"/>
    </row>
    <row r="91" spans="7:7" x14ac:dyDescent="0.25">
      <c r="G91" s="143"/>
    </row>
    <row r="92" spans="7:7" x14ac:dyDescent="0.25">
      <c r="G92" s="143"/>
    </row>
    <row r="93" spans="7:7" x14ac:dyDescent="0.25">
      <c r="G93" s="143"/>
    </row>
    <row r="94" spans="7:7" x14ac:dyDescent="0.25">
      <c r="G94" s="143"/>
    </row>
    <row r="95" spans="7:7" x14ac:dyDescent="0.25">
      <c r="G95" s="143"/>
    </row>
    <row r="96" spans="7:7" x14ac:dyDescent="0.25">
      <c r="G96" s="143"/>
    </row>
    <row r="97" spans="7:7" x14ac:dyDescent="0.25">
      <c r="G97" s="143"/>
    </row>
    <row r="98" spans="7:7" x14ac:dyDescent="0.25">
      <c r="G98" s="143"/>
    </row>
    <row r="99" spans="7:7" x14ac:dyDescent="0.25">
      <c r="G99" s="143"/>
    </row>
    <row r="100" spans="7:7" x14ac:dyDescent="0.25">
      <c r="G100" s="143"/>
    </row>
    <row r="101" spans="7:7" x14ac:dyDescent="0.25">
      <c r="G101" s="143"/>
    </row>
    <row r="102" spans="7:7" x14ac:dyDescent="0.25">
      <c r="G102" s="143"/>
    </row>
    <row r="103" spans="7:7" x14ac:dyDescent="0.25">
      <c r="G103" s="143"/>
    </row>
    <row r="104" spans="7:7" x14ac:dyDescent="0.25">
      <c r="G104" s="143"/>
    </row>
    <row r="105" spans="7:7" x14ac:dyDescent="0.25">
      <c r="G105" s="143"/>
    </row>
    <row r="106" spans="7:7" x14ac:dyDescent="0.25">
      <c r="G106" s="143"/>
    </row>
    <row r="107" spans="7:7" x14ac:dyDescent="0.25">
      <c r="G107" s="143"/>
    </row>
    <row r="108" spans="7:7" x14ac:dyDescent="0.25">
      <c r="G108" s="143"/>
    </row>
    <row r="109" spans="7:7" x14ac:dyDescent="0.25">
      <c r="G109" s="143"/>
    </row>
    <row r="110" spans="7:7" x14ac:dyDescent="0.25">
      <c r="G110" s="143"/>
    </row>
    <row r="111" spans="7:7" x14ac:dyDescent="0.25">
      <c r="G111" s="143"/>
    </row>
    <row r="112" spans="7:7" x14ac:dyDescent="0.25">
      <c r="G112" s="143"/>
    </row>
    <row r="113" spans="7:7" x14ac:dyDescent="0.25">
      <c r="G113" s="143"/>
    </row>
    <row r="114" spans="7:7" x14ac:dyDescent="0.25">
      <c r="G114" s="143"/>
    </row>
    <row r="115" spans="7:7" x14ac:dyDescent="0.25">
      <c r="G115" s="143"/>
    </row>
    <row r="116" spans="7:7" x14ac:dyDescent="0.25">
      <c r="G116" s="143"/>
    </row>
    <row r="117" spans="7:7" x14ac:dyDescent="0.25">
      <c r="G117" s="143"/>
    </row>
    <row r="118" spans="7:7" x14ac:dyDescent="0.25">
      <c r="G118" s="143"/>
    </row>
    <row r="119" spans="7:7" x14ac:dyDescent="0.25">
      <c r="G119" s="143"/>
    </row>
    <row r="120" spans="7:7" x14ac:dyDescent="0.25">
      <c r="G120" s="143"/>
    </row>
    <row r="121" spans="7:7" x14ac:dyDescent="0.25">
      <c r="G121" s="143"/>
    </row>
    <row r="122" spans="7:7" x14ac:dyDescent="0.25">
      <c r="G122" s="143"/>
    </row>
    <row r="123" spans="7:7" x14ac:dyDescent="0.25">
      <c r="G123" s="143"/>
    </row>
  </sheetData>
  <sheetProtection algorithmName="SHA-512" hashValue="8zl9sf1Z0iw3xK2QfaTIhZt8SakRg5Hepupj+aCTYUyxl9iBGxLYvRXFuL4YSTpRvsum7cLlW3ZNObrIeaacbA==" saltValue="cMfQAeH8h4zMmdzTQq3qCA==" spinCount="100000" sheet="1" objects="1" scenarios="1"/>
  <mergeCells count="1">
    <mergeCell ref="B6:D6"/>
  </mergeCells>
  <conditionalFormatting sqref="C66">
    <cfRule type="containsText" dxfId="101" priority="1" operator="containsText" text="FALSE">
      <formula>NOT(ISERROR(SEARCH("FALSE",C66)))</formula>
    </cfRule>
    <cfRule type="containsText" dxfId="100" priority="2" operator="containsText" text="TRUE">
      <formula>NOT(ISERROR(SEARCH("TRUE",C66)))</formula>
    </cfRule>
    <cfRule type="containsText" dxfId="99" priority="3" operator="containsText" text="FALSE">
      <formula>NOT(ISERROR(SEARCH("FALSE",C66)))</formula>
    </cfRule>
  </conditionalFormatting>
  <dataValidations count="2">
    <dataValidation type="whole" operator="greaterThanOrEqual" allowBlank="1" showInputMessage="1" showErrorMessage="1" sqref="C40" xr:uid="{00000000-0002-0000-0C00-000000000000}">
      <formula1>0</formula1>
    </dataValidation>
    <dataValidation type="whole" operator="greaterThanOrEqual" allowBlank="1" showInputMessage="1" showErrorMessage="1" promptTitle="Input data" prompt="Insert a non-negative integer number" sqref="C33 C29 C38 C43 C48 C53 C57 C10 C15 C20 C25 C61" xr:uid="{00000000-0002-0000-0C00-000001000000}">
      <formula1>0</formula1>
    </dataValidation>
  </dataValidations>
  <hyperlinks>
    <hyperlink ref="C19" r:id="rId1" xr:uid="{50F2C6EA-29AA-4CF2-AF59-6BAA9CE38BD5}"/>
  </hyperlinks>
  <pageMargins left="0.7" right="0.7" top="0.75" bottom="0.75" header="0.3" footer="0.3"/>
  <pageSetup paperSize="9" scale="78" fitToHeight="0" orientation="portrait" r:id="rId2"/>
  <rowBreaks count="1" manualBreakCount="1">
    <brk id="40" max="4" man="1"/>
  </rowBreaks>
  <colBreaks count="1" manualBreakCount="1">
    <brk id="5"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95"/>
  <sheetViews>
    <sheetView zoomScaleNormal="100" zoomScaleSheetLayoutView="100" workbookViewId="0"/>
  </sheetViews>
  <sheetFormatPr defaultRowHeight="15.75" x14ac:dyDescent="0.25"/>
  <cols>
    <col min="1" max="1" width="2.7109375" style="254" customWidth="1"/>
    <col min="2" max="2" width="6.7109375" style="254" customWidth="1"/>
    <col min="3" max="3" width="20.7109375" style="254" customWidth="1"/>
    <col min="4" max="4" width="62.42578125" style="254" customWidth="1"/>
    <col min="5" max="5" width="20.7109375" style="254" customWidth="1"/>
    <col min="6" max="6" width="6.7109375" style="254" customWidth="1"/>
    <col min="7" max="7" width="2.7109375" style="254" customWidth="1"/>
    <col min="8" max="9" width="9.140625" style="254" customWidth="1"/>
    <col min="10" max="16384" width="9.140625" style="254"/>
  </cols>
  <sheetData>
    <row r="1" spans="1:9" s="13" customFormat="1" x14ac:dyDescent="0.25">
      <c r="A1" s="8"/>
      <c r="B1" s="6" t="s">
        <v>617</v>
      </c>
      <c r="C1" s="79"/>
      <c r="D1" s="79"/>
      <c r="E1" s="79"/>
      <c r="F1" s="87"/>
      <c r="G1" s="87"/>
      <c r="H1" s="254"/>
      <c r="I1" s="254"/>
    </row>
    <row r="2" spans="1:9" s="13" customFormat="1" x14ac:dyDescent="0.25">
      <c r="A2" s="79"/>
      <c r="B2" s="38"/>
      <c r="C2" s="79"/>
      <c r="D2" s="79"/>
      <c r="E2" s="79"/>
      <c r="F2" s="87"/>
      <c r="G2" s="87"/>
      <c r="H2" s="254"/>
      <c r="I2" s="254"/>
    </row>
    <row r="3" spans="1:9" s="13" customFormat="1" x14ac:dyDescent="0.25">
      <c r="A3" s="79"/>
      <c r="B3" s="53">
        <f>'Section A'!D19</f>
        <v>0</v>
      </c>
      <c r="C3" s="79"/>
      <c r="D3" s="79"/>
      <c r="E3" s="79"/>
      <c r="F3" s="87"/>
      <c r="G3" s="87"/>
      <c r="H3" s="254"/>
      <c r="I3" s="254"/>
    </row>
    <row r="4" spans="1:9" s="13" customFormat="1" x14ac:dyDescent="0.25">
      <c r="A4" s="84"/>
      <c r="B4" s="84"/>
      <c r="C4" s="84"/>
      <c r="D4" s="84"/>
      <c r="E4" s="80"/>
      <c r="F4" s="87"/>
      <c r="G4" s="87"/>
      <c r="H4" s="254"/>
      <c r="I4" s="254"/>
    </row>
    <row r="5" spans="1:9" s="13" customFormat="1" x14ac:dyDescent="0.25">
      <c r="A5" s="83"/>
      <c r="B5" s="83"/>
      <c r="C5" s="83"/>
      <c r="D5" s="83"/>
      <c r="E5" s="83"/>
      <c r="F5" s="87"/>
      <c r="G5" s="87"/>
      <c r="H5" s="254"/>
      <c r="I5" s="254"/>
    </row>
    <row r="6" spans="1:9" s="13" customFormat="1" x14ac:dyDescent="0.25">
      <c r="A6" s="83"/>
      <c r="B6" s="475" t="s">
        <v>795</v>
      </c>
      <c r="C6" s="475"/>
      <c r="D6" s="475"/>
      <c r="E6" s="475"/>
      <c r="F6" s="475"/>
      <c r="G6" s="87"/>
      <c r="H6" s="396" t="b">
        <f>IF(ISNA(MATCH(FALSE,H11:H189,0)),TRUE,FALSE)</f>
        <v>1</v>
      </c>
      <c r="I6" s="396" t="b">
        <f>IF(ISNA(MATCH(FALSE,I11:I189,0)),TRUE,FALSE)</f>
        <v>0</v>
      </c>
    </row>
    <row r="7" spans="1:9" s="13" customFormat="1" x14ac:dyDescent="0.25">
      <c r="A7" s="83"/>
      <c r="B7" s="83"/>
      <c r="C7" s="83"/>
      <c r="D7" s="83"/>
      <c r="E7" s="83"/>
      <c r="F7" s="87"/>
      <c r="G7" s="87"/>
      <c r="H7" s="254"/>
      <c r="I7" s="254"/>
    </row>
    <row r="8" spans="1:9" s="13" customFormat="1" x14ac:dyDescent="0.25">
      <c r="A8" s="83"/>
      <c r="B8" s="376"/>
      <c r="C8" s="377"/>
      <c r="D8" s="377"/>
      <c r="E8" s="378"/>
      <c r="F8" s="379"/>
      <c r="G8" s="87"/>
      <c r="H8" s="254"/>
      <c r="I8" s="396"/>
    </row>
    <row r="9" spans="1:9" s="13" customFormat="1" ht="34.5" customHeight="1" x14ac:dyDescent="0.25">
      <c r="A9" s="392"/>
      <c r="B9" s="380">
        <v>1</v>
      </c>
      <c r="C9" s="476" t="s">
        <v>718</v>
      </c>
      <c r="D9" s="476"/>
      <c r="E9" s="476"/>
      <c r="F9" s="393"/>
      <c r="G9" s="87"/>
      <c r="H9" s="254"/>
      <c r="I9" s="254"/>
    </row>
    <row r="10" spans="1:9" s="13" customFormat="1" ht="16.5" thickBot="1" x14ac:dyDescent="0.3">
      <c r="A10" s="83"/>
      <c r="B10" s="382"/>
      <c r="C10" s="81"/>
      <c r="D10" s="81"/>
      <c r="E10" s="81"/>
      <c r="F10" s="381"/>
      <c r="G10" s="87"/>
      <c r="H10" s="254"/>
      <c r="I10" s="254"/>
    </row>
    <row r="11" spans="1:9" s="13" customFormat="1" ht="16.5" thickBot="1" x14ac:dyDescent="0.3">
      <c r="A11" s="83"/>
      <c r="B11" s="383"/>
      <c r="C11" s="480" t="s">
        <v>819</v>
      </c>
      <c r="D11" s="480"/>
      <c r="E11" s="344"/>
      <c r="F11" s="384"/>
      <c r="G11" s="87"/>
      <c r="H11" s="254"/>
      <c r="I11" s="13" t="b">
        <f>IF(ISNUMBER(MATCH(E11,List_YesNo,0)),TRUE,FALSE)</f>
        <v>0</v>
      </c>
    </row>
    <row r="12" spans="1:9" s="13" customFormat="1" ht="16.5" thickBot="1" x14ac:dyDescent="0.3">
      <c r="A12" s="83"/>
      <c r="B12" s="383"/>
      <c r="C12" s="480" t="s">
        <v>820</v>
      </c>
      <c r="D12" s="480"/>
      <c r="E12" s="344"/>
      <c r="F12" s="384"/>
      <c r="G12" s="87"/>
      <c r="H12" s="254"/>
      <c r="I12" s="13" t="b">
        <f>IF(ISNUMBER(MATCH(E12,List_YesNo,0)),TRUE,FALSE)</f>
        <v>0</v>
      </c>
    </row>
    <row r="13" spans="1:9" s="13" customFormat="1" ht="49.5" customHeight="1" thickBot="1" x14ac:dyDescent="0.3">
      <c r="A13" s="83"/>
      <c r="B13" s="385"/>
      <c r="C13" s="480" t="s">
        <v>821</v>
      </c>
      <c r="D13" s="480"/>
      <c r="E13" s="344"/>
      <c r="F13" s="386"/>
      <c r="G13" s="87"/>
      <c r="H13" s="254"/>
      <c r="I13" s="13" t="b">
        <f>IF(ISNUMBER(MATCH(E13,List_YesNo,0)),TRUE,FALSE)</f>
        <v>0</v>
      </c>
    </row>
    <row r="14" spans="1:9" s="13" customFormat="1" ht="16.5" thickBot="1" x14ac:dyDescent="0.3">
      <c r="A14" s="83"/>
      <c r="B14" s="385"/>
      <c r="C14" s="480" t="s">
        <v>822</v>
      </c>
      <c r="D14" s="480"/>
      <c r="E14" s="344"/>
      <c r="F14" s="386"/>
      <c r="G14" s="87"/>
      <c r="H14" s="254"/>
      <c r="I14" s="13" t="b">
        <f>IF(ISNUMBER(MATCH(E14,List_YesNo,0)),TRUE,FALSE)</f>
        <v>0</v>
      </c>
    </row>
    <row r="15" spans="1:9" s="13" customFormat="1" ht="36.75" customHeight="1" thickBot="1" x14ac:dyDescent="0.3">
      <c r="A15" s="84"/>
      <c r="B15" s="387"/>
      <c r="C15" s="480" t="s">
        <v>823</v>
      </c>
      <c r="D15" s="480"/>
      <c r="E15" s="344"/>
      <c r="F15" s="388"/>
      <c r="G15" s="87"/>
      <c r="H15" s="254"/>
      <c r="I15" s="13" t="b">
        <f>IF(ISNUMBER(MATCH(E15,List_YesNo,0)),TRUE,FALSE)</f>
        <v>0</v>
      </c>
    </row>
    <row r="16" spans="1:9" s="13" customFormat="1" x14ac:dyDescent="0.25">
      <c r="A16" s="83"/>
      <c r="B16" s="389"/>
      <c r="C16" s="390"/>
      <c r="D16" s="390"/>
      <c r="E16" s="390"/>
      <c r="F16" s="391"/>
      <c r="G16" s="87"/>
      <c r="H16" s="254"/>
      <c r="I16" s="254"/>
    </row>
    <row r="17" spans="1:9" s="13" customFormat="1" x14ac:dyDescent="0.25">
      <c r="A17" s="83"/>
      <c r="B17" s="83"/>
      <c r="C17" s="83"/>
      <c r="D17" s="83"/>
      <c r="E17" s="83"/>
      <c r="F17" s="87"/>
      <c r="G17" s="87"/>
      <c r="H17" s="254"/>
      <c r="I17" s="254"/>
    </row>
    <row r="18" spans="1:9" s="13" customFormat="1" x14ac:dyDescent="0.25">
      <c r="A18" s="83"/>
      <c r="B18" s="376"/>
      <c r="C18" s="377"/>
      <c r="D18" s="377"/>
      <c r="E18" s="378"/>
      <c r="F18" s="379"/>
      <c r="G18" s="87"/>
      <c r="H18" s="254"/>
      <c r="I18" s="254"/>
    </row>
    <row r="19" spans="1:9" s="13" customFormat="1" ht="34.5" customHeight="1" x14ac:dyDescent="0.25">
      <c r="A19" s="83"/>
      <c r="B19" s="380">
        <v>2</v>
      </c>
      <c r="C19" s="476" t="s">
        <v>719</v>
      </c>
      <c r="D19" s="476"/>
      <c r="E19" s="476"/>
      <c r="F19" s="381"/>
      <c r="G19" s="87"/>
      <c r="H19" s="254"/>
      <c r="I19" s="254"/>
    </row>
    <row r="20" spans="1:9" s="13" customFormat="1" ht="16.5" thickBot="1" x14ac:dyDescent="0.3">
      <c r="A20" s="83"/>
      <c r="B20" s="382"/>
      <c r="C20" s="81"/>
      <c r="D20" s="81"/>
      <c r="E20" s="81"/>
      <c r="F20" s="381"/>
      <c r="G20" s="87"/>
      <c r="H20" s="254"/>
      <c r="I20" s="254"/>
    </row>
    <row r="21" spans="1:9" s="13" customFormat="1" ht="16.5" customHeight="1" thickBot="1" x14ac:dyDescent="0.3">
      <c r="A21" s="83"/>
      <c r="B21" s="383"/>
      <c r="C21" s="480" t="s">
        <v>824</v>
      </c>
      <c r="D21" s="480"/>
      <c r="E21" s="7"/>
      <c r="F21" s="384"/>
      <c r="G21" s="87"/>
      <c r="H21" s="254"/>
      <c r="I21" s="13" t="b">
        <f t="shared" ref="I21:I28" si="0">IF(ISNUMBER(MATCH(E21,List_YesNo,0)),TRUE,FALSE)</f>
        <v>0</v>
      </c>
    </row>
    <row r="22" spans="1:9" s="13" customFormat="1" ht="16.5" customHeight="1" thickBot="1" x14ac:dyDescent="0.3">
      <c r="A22" s="83"/>
      <c r="B22" s="383"/>
      <c r="C22" s="480" t="s">
        <v>825</v>
      </c>
      <c r="D22" s="480"/>
      <c r="E22" s="7"/>
      <c r="F22" s="384"/>
      <c r="G22" s="87"/>
      <c r="H22" s="254"/>
      <c r="I22" s="13" t="b">
        <f t="shared" si="0"/>
        <v>0</v>
      </c>
    </row>
    <row r="23" spans="1:9" s="13" customFormat="1" ht="16.5" customHeight="1" thickBot="1" x14ac:dyDescent="0.3">
      <c r="A23" s="83"/>
      <c r="B23" s="383"/>
      <c r="C23" s="480" t="s">
        <v>826</v>
      </c>
      <c r="D23" s="480"/>
      <c r="E23" s="7"/>
      <c r="F23" s="384"/>
      <c r="G23" s="87"/>
      <c r="H23" s="254"/>
      <c r="I23" s="13" t="b">
        <f t="shared" si="0"/>
        <v>0</v>
      </c>
    </row>
    <row r="24" spans="1:9" s="13" customFormat="1" ht="16.5" customHeight="1" thickBot="1" x14ac:dyDescent="0.3">
      <c r="A24" s="83"/>
      <c r="B24" s="383"/>
      <c r="C24" s="480" t="s">
        <v>827</v>
      </c>
      <c r="D24" s="480"/>
      <c r="E24" s="7"/>
      <c r="F24" s="384"/>
      <c r="G24" s="87"/>
      <c r="H24" s="254"/>
      <c r="I24" s="13" t="b">
        <f t="shared" si="0"/>
        <v>0</v>
      </c>
    </row>
    <row r="25" spans="1:9" s="13" customFormat="1" ht="16.5" customHeight="1" thickBot="1" x14ac:dyDescent="0.3">
      <c r="A25" s="83"/>
      <c r="B25" s="383"/>
      <c r="C25" s="480" t="s">
        <v>828</v>
      </c>
      <c r="D25" s="480"/>
      <c r="E25" s="7"/>
      <c r="F25" s="384"/>
      <c r="G25" s="87"/>
      <c r="H25" s="254"/>
      <c r="I25" s="13" t="b">
        <f t="shared" si="0"/>
        <v>0</v>
      </c>
    </row>
    <row r="26" spans="1:9" s="13" customFormat="1" ht="16.5" customHeight="1" thickBot="1" x14ac:dyDescent="0.3">
      <c r="A26" s="83"/>
      <c r="B26" s="383"/>
      <c r="C26" s="480" t="s">
        <v>829</v>
      </c>
      <c r="D26" s="480"/>
      <c r="E26" s="7"/>
      <c r="F26" s="384"/>
      <c r="G26" s="87"/>
      <c r="H26" s="254"/>
      <c r="I26" s="13" t="b">
        <f t="shared" si="0"/>
        <v>0</v>
      </c>
    </row>
    <row r="27" spans="1:9" s="13" customFormat="1" ht="16.5" customHeight="1" thickBot="1" x14ac:dyDescent="0.3">
      <c r="A27" s="83"/>
      <c r="B27" s="385"/>
      <c r="C27" s="480" t="s">
        <v>830</v>
      </c>
      <c r="D27" s="480"/>
      <c r="E27" s="7"/>
      <c r="F27" s="386"/>
      <c r="G27" s="87"/>
      <c r="H27" s="254"/>
      <c r="I27" s="13" t="b">
        <f t="shared" si="0"/>
        <v>0</v>
      </c>
    </row>
    <row r="28" spans="1:9" s="13" customFormat="1" ht="33.75" customHeight="1" thickBot="1" x14ac:dyDescent="0.3">
      <c r="A28" s="83"/>
      <c r="B28" s="385"/>
      <c r="C28" s="480" t="s">
        <v>831</v>
      </c>
      <c r="D28" s="480"/>
      <c r="E28" s="7"/>
      <c r="F28" s="386"/>
      <c r="G28" s="87"/>
      <c r="H28" s="254"/>
      <c r="I28" s="13" t="b">
        <f t="shared" si="0"/>
        <v>0</v>
      </c>
    </row>
    <row r="29" spans="1:9" s="13" customFormat="1" x14ac:dyDescent="0.25">
      <c r="A29" s="83"/>
      <c r="B29" s="389"/>
      <c r="C29" s="390"/>
      <c r="D29" s="390"/>
      <c r="E29" s="390"/>
      <c r="F29" s="391"/>
      <c r="G29" s="87"/>
      <c r="H29" s="254"/>
      <c r="I29" s="254"/>
    </row>
    <row r="30" spans="1:9" s="13" customFormat="1" x14ac:dyDescent="0.25">
      <c r="A30" s="83"/>
      <c r="B30" s="83"/>
      <c r="C30" s="83"/>
      <c r="D30" s="83"/>
      <c r="E30" s="83"/>
      <c r="F30" s="87"/>
      <c r="G30" s="87"/>
      <c r="H30" s="254"/>
      <c r="I30" s="254"/>
    </row>
    <row r="31" spans="1:9" s="13" customFormat="1" x14ac:dyDescent="0.25">
      <c r="A31" s="83"/>
      <c r="B31" s="376"/>
      <c r="C31" s="377"/>
      <c r="D31" s="377"/>
      <c r="E31" s="378"/>
      <c r="F31" s="379"/>
      <c r="G31" s="87"/>
      <c r="H31" s="254"/>
      <c r="I31" s="254"/>
    </row>
    <row r="32" spans="1:9" s="13" customFormat="1" x14ac:dyDescent="0.25">
      <c r="A32" s="83"/>
      <c r="B32" s="380">
        <v>3</v>
      </c>
      <c r="C32" s="479" t="s">
        <v>720</v>
      </c>
      <c r="D32" s="479"/>
      <c r="E32" s="479"/>
      <c r="F32" s="381"/>
      <c r="G32" s="87"/>
      <c r="H32" s="254"/>
      <c r="I32" s="254"/>
    </row>
    <row r="33" spans="1:9" s="13" customFormat="1" ht="35.25" customHeight="1" x14ac:dyDescent="0.25">
      <c r="A33" s="83"/>
      <c r="B33" s="382"/>
      <c r="C33" s="478" t="s">
        <v>721</v>
      </c>
      <c r="D33" s="478"/>
      <c r="E33" s="478"/>
      <c r="F33" s="381"/>
      <c r="G33" s="87"/>
      <c r="H33" s="254"/>
      <c r="I33" s="254"/>
    </row>
    <row r="34" spans="1:9" s="13" customFormat="1" ht="16.5" thickBot="1" x14ac:dyDescent="0.3">
      <c r="A34" s="83"/>
      <c r="B34" s="382"/>
      <c r="C34" s="81"/>
      <c r="D34" s="81"/>
      <c r="E34" s="81"/>
      <c r="F34" s="381"/>
      <c r="G34" s="87"/>
      <c r="H34" s="254"/>
      <c r="I34" s="254"/>
    </row>
    <row r="35" spans="1:9" s="13" customFormat="1" ht="16.5" thickBot="1" x14ac:dyDescent="0.3">
      <c r="A35" s="83"/>
      <c r="B35" s="382"/>
      <c r="C35" s="477"/>
      <c r="D35" s="477"/>
      <c r="E35" s="477"/>
      <c r="F35" s="381"/>
      <c r="G35" s="87"/>
      <c r="H35" s="254"/>
      <c r="I35" s="254"/>
    </row>
    <row r="36" spans="1:9" s="13" customFormat="1" x14ac:dyDescent="0.25">
      <c r="A36" s="83"/>
      <c r="B36" s="389"/>
      <c r="C36" s="390"/>
      <c r="D36" s="390"/>
      <c r="E36" s="390"/>
      <c r="F36" s="391"/>
      <c r="G36" s="87"/>
      <c r="H36" s="254"/>
      <c r="I36" s="254"/>
    </row>
    <row r="37" spans="1:9" s="13" customFormat="1" x14ac:dyDescent="0.25">
      <c r="A37" s="83"/>
      <c r="B37" s="83"/>
      <c r="C37" s="83"/>
      <c r="D37" s="83"/>
      <c r="E37" s="83"/>
      <c r="F37" s="87"/>
      <c r="G37" s="87"/>
      <c r="H37" s="254"/>
      <c r="I37" s="254"/>
    </row>
    <row r="38" spans="1:9" s="13" customFormat="1" x14ac:dyDescent="0.25">
      <c r="A38" s="83"/>
      <c r="B38" s="376"/>
      <c r="C38" s="377"/>
      <c r="D38" s="377"/>
      <c r="E38" s="378"/>
      <c r="F38" s="379"/>
      <c r="G38" s="87"/>
      <c r="H38" s="254"/>
      <c r="I38" s="254"/>
    </row>
    <row r="39" spans="1:9" s="13" customFormat="1" x14ac:dyDescent="0.25">
      <c r="A39" s="83"/>
      <c r="B39" s="380">
        <v>4</v>
      </c>
      <c r="C39" s="479" t="s">
        <v>722</v>
      </c>
      <c r="D39" s="479"/>
      <c r="E39" s="479"/>
      <c r="F39" s="381"/>
      <c r="G39" s="87"/>
      <c r="H39" s="254"/>
      <c r="I39" s="254"/>
    </row>
    <row r="40" spans="1:9" s="13" customFormat="1" x14ac:dyDescent="0.25">
      <c r="A40" s="83"/>
      <c r="B40" s="382"/>
      <c r="C40" s="478" t="s">
        <v>729</v>
      </c>
      <c r="D40" s="478"/>
      <c r="E40" s="478"/>
      <c r="F40" s="381"/>
      <c r="G40" s="87"/>
      <c r="H40" s="254"/>
      <c r="I40" s="254"/>
    </row>
    <row r="41" spans="1:9" s="13" customFormat="1" x14ac:dyDescent="0.25">
      <c r="A41" s="83"/>
      <c r="B41" s="382"/>
      <c r="C41" s="478" t="s">
        <v>609</v>
      </c>
      <c r="D41" s="478"/>
      <c r="E41" s="478"/>
      <c r="F41" s="381"/>
      <c r="G41" s="87"/>
      <c r="H41" s="254"/>
      <c r="I41" s="254"/>
    </row>
    <row r="42" spans="1:9" s="13" customFormat="1" ht="16.5" thickBot="1" x14ac:dyDescent="0.3">
      <c r="A42" s="83"/>
      <c r="B42" s="382"/>
      <c r="C42" s="81"/>
      <c r="D42" s="81"/>
      <c r="E42" s="81"/>
      <c r="F42" s="381"/>
      <c r="G42" s="87"/>
      <c r="H42" s="254"/>
      <c r="I42" s="254"/>
    </row>
    <row r="43" spans="1:9" s="13" customFormat="1" ht="16.5" thickBot="1" x14ac:dyDescent="0.3">
      <c r="A43" s="83"/>
      <c r="B43" s="382"/>
      <c r="C43" s="477"/>
      <c r="D43" s="477"/>
      <c r="E43" s="477"/>
      <c r="F43" s="381"/>
      <c r="G43" s="87"/>
      <c r="H43" s="254"/>
      <c r="I43" s="254"/>
    </row>
    <row r="44" spans="1:9" s="13" customFormat="1" x14ac:dyDescent="0.25">
      <c r="A44" s="83"/>
      <c r="B44" s="389"/>
      <c r="C44" s="390"/>
      <c r="D44" s="390"/>
      <c r="E44" s="390"/>
      <c r="F44" s="391"/>
      <c r="G44" s="87"/>
      <c r="H44" s="254"/>
      <c r="I44" s="254"/>
    </row>
    <row r="45" spans="1:9" s="13" customFormat="1" x14ac:dyDescent="0.25">
      <c r="A45" s="83"/>
      <c r="B45" s="83"/>
      <c r="C45" s="83"/>
      <c r="D45" s="83"/>
      <c r="E45" s="83"/>
      <c r="F45" s="87"/>
      <c r="G45" s="87"/>
      <c r="H45" s="254"/>
      <c r="I45" s="254"/>
    </row>
    <row r="46" spans="1:9" s="13" customFormat="1" x14ac:dyDescent="0.25">
      <c r="A46" s="83"/>
      <c r="B46" s="376"/>
      <c r="C46" s="377"/>
      <c r="D46" s="377"/>
      <c r="E46" s="378"/>
      <c r="F46" s="379"/>
      <c r="G46" s="87"/>
      <c r="H46" s="254"/>
      <c r="I46" s="254"/>
    </row>
    <row r="47" spans="1:9" s="13" customFormat="1" x14ac:dyDescent="0.25">
      <c r="A47" s="83"/>
      <c r="B47" s="380">
        <v>5</v>
      </c>
      <c r="C47" s="479" t="s">
        <v>723</v>
      </c>
      <c r="D47" s="479"/>
      <c r="E47" s="479"/>
      <c r="F47" s="381"/>
      <c r="G47" s="87"/>
      <c r="H47" s="254"/>
      <c r="I47" s="254"/>
    </row>
    <row r="48" spans="1:9" s="13" customFormat="1" ht="15.75" customHeight="1" x14ac:dyDescent="0.25">
      <c r="A48" s="83"/>
      <c r="B48" s="382"/>
      <c r="C48" s="478" t="s">
        <v>729</v>
      </c>
      <c r="D48" s="478"/>
      <c r="E48" s="478"/>
      <c r="F48" s="381"/>
      <c r="G48" s="87"/>
      <c r="H48" s="254"/>
      <c r="I48" s="254"/>
    </row>
    <row r="49" spans="1:9" s="13" customFormat="1" x14ac:dyDescent="0.25">
      <c r="A49" s="83"/>
      <c r="B49" s="382"/>
      <c r="C49" s="478" t="s">
        <v>609</v>
      </c>
      <c r="D49" s="478"/>
      <c r="E49" s="478"/>
      <c r="F49" s="381"/>
      <c r="G49" s="87"/>
      <c r="H49" s="254"/>
      <c r="I49" s="254"/>
    </row>
    <row r="50" spans="1:9" s="13" customFormat="1" ht="16.5" thickBot="1" x14ac:dyDescent="0.3">
      <c r="A50" s="83"/>
      <c r="B50" s="382"/>
      <c r="C50" s="81"/>
      <c r="D50" s="81"/>
      <c r="E50" s="81"/>
      <c r="F50" s="381"/>
      <c r="G50" s="87"/>
      <c r="H50" s="254"/>
      <c r="I50" s="254"/>
    </row>
    <row r="51" spans="1:9" s="13" customFormat="1" ht="16.5" thickBot="1" x14ac:dyDescent="0.3">
      <c r="A51" s="83"/>
      <c r="B51" s="382"/>
      <c r="C51" s="477"/>
      <c r="D51" s="477"/>
      <c r="E51" s="477"/>
      <c r="F51" s="381"/>
      <c r="G51" s="87"/>
      <c r="H51" s="254"/>
      <c r="I51" s="254"/>
    </row>
    <row r="52" spans="1:9" s="13" customFormat="1" x14ac:dyDescent="0.25">
      <c r="A52" s="83"/>
      <c r="B52" s="389"/>
      <c r="C52" s="390"/>
      <c r="D52" s="390"/>
      <c r="E52" s="390"/>
      <c r="F52" s="391"/>
      <c r="G52" s="87"/>
      <c r="H52" s="254"/>
      <c r="I52" s="254"/>
    </row>
    <row r="53" spans="1:9" s="13" customFormat="1" x14ac:dyDescent="0.25">
      <c r="A53" s="83"/>
      <c r="B53" s="83"/>
      <c r="C53" s="83"/>
      <c r="D53" s="83"/>
      <c r="E53" s="83"/>
      <c r="F53" s="87"/>
      <c r="G53" s="87"/>
      <c r="H53" s="254"/>
      <c r="I53" s="254"/>
    </row>
    <row r="54" spans="1:9" s="13" customFormat="1" x14ac:dyDescent="0.25">
      <c r="A54" s="83"/>
      <c r="B54" s="376"/>
      <c r="C54" s="377"/>
      <c r="D54" s="377"/>
      <c r="E54" s="378"/>
      <c r="F54" s="379"/>
      <c r="G54" s="87"/>
      <c r="H54" s="254"/>
      <c r="I54" s="254"/>
    </row>
    <row r="55" spans="1:9" s="13" customFormat="1" x14ac:dyDescent="0.25">
      <c r="A55" s="83"/>
      <c r="B55" s="380">
        <v>6</v>
      </c>
      <c r="C55" s="479" t="s">
        <v>767</v>
      </c>
      <c r="D55" s="479"/>
      <c r="E55" s="479"/>
      <c r="F55" s="381"/>
      <c r="G55" s="87"/>
      <c r="H55" s="254"/>
      <c r="I55" s="254"/>
    </row>
    <row r="56" spans="1:9" s="13" customFormat="1" ht="15.75" customHeight="1" x14ac:dyDescent="0.25">
      <c r="A56" s="83"/>
      <c r="B56" s="382"/>
      <c r="C56" s="478" t="s">
        <v>729</v>
      </c>
      <c r="D56" s="478"/>
      <c r="E56" s="478"/>
      <c r="F56" s="381"/>
      <c r="G56" s="87"/>
      <c r="H56" s="254"/>
      <c r="I56" s="254"/>
    </row>
    <row r="57" spans="1:9" s="13" customFormat="1" x14ac:dyDescent="0.25">
      <c r="A57" s="83"/>
      <c r="B57" s="382"/>
      <c r="C57" s="478" t="s">
        <v>609</v>
      </c>
      <c r="D57" s="478"/>
      <c r="E57" s="478"/>
      <c r="F57" s="381"/>
      <c r="G57" s="87"/>
      <c r="H57" s="254"/>
      <c r="I57" s="254"/>
    </row>
    <row r="58" spans="1:9" s="13" customFormat="1" ht="16.5" thickBot="1" x14ac:dyDescent="0.3">
      <c r="A58" s="83"/>
      <c r="B58" s="382"/>
      <c r="C58" s="81"/>
      <c r="D58" s="81"/>
      <c r="E58" s="81"/>
      <c r="F58" s="381"/>
      <c r="G58" s="87"/>
      <c r="H58" s="254"/>
      <c r="I58" s="254"/>
    </row>
    <row r="59" spans="1:9" s="13" customFormat="1" ht="16.5" thickBot="1" x14ac:dyDescent="0.3">
      <c r="A59" s="83"/>
      <c r="B59" s="382"/>
      <c r="C59" s="477"/>
      <c r="D59" s="477"/>
      <c r="E59" s="477"/>
      <c r="F59" s="381"/>
      <c r="G59" s="87"/>
      <c r="H59" s="254"/>
      <c r="I59" s="254"/>
    </row>
    <row r="60" spans="1:9" s="13" customFormat="1" x14ac:dyDescent="0.25">
      <c r="A60" s="83"/>
      <c r="B60" s="389"/>
      <c r="C60" s="390"/>
      <c r="D60" s="390"/>
      <c r="E60" s="390"/>
      <c r="F60" s="391"/>
      <c r="G60" s="87"/>
      <c r="H60" s="254"/>
      <c r="I60" s="254"/>
    </row>
    <row r="61" spans="1:9" s="13" customFormat="1" x14ac:dyDescent="0.25">
      <c r="A61" s="83"/>
      <c r="B61" s="83"/>
      <c r="C61" s="83"/>
      <c r="D61" s="83"/>
      <c r="E61" s="83"/>
      <c r="F61" s="87"/>
      <c r="G61" s="87"/>
      <c r="H61" s="254"/>
      <c r="I61" s="254"/>
    </row>
    <row r="62" spans="1:9" s="13" customFormat="1" x14ac:dyDescent="0.25">
      <c r="A62" s="83"/>
      <c r="B62" s="376"/>
      <c r="C62" s="377"/>
      <c r="D62" s="377"/>
      <c r="E62" s="378"/>
      <c r="F62" s="379"/>
      <c r="G62" s="87"/>
      <c r="H62" s="254"/>
      <c r="I62" s="254"/>
    </row>
    <row r="63" spans="1:9" s="13" customFormat="1" x14ac:dyDescent="0.25">
      <c r="A63" s="83"/>
      <c r="B63" s="380">
        <v>7</v>
      </c>
      <c r="C63" s="479" t="s">
        <v>724</v>
      </c>
      <c r="D63" s="479"/>
      <c r="E63" s="479"/>
      <c r="F63" s="381"/>
      <c r="G63" s="87"/>
      <c r="H63" s="254"/>
      <c r="I63" s="254"/>
    </row>
    <row r="64" spans="1:9" s="13" customFormat="1" ht="15.75" customHeight="1" x14ac:dyDescent="0.25">
      <c r="A64" s="83"/>
      <c r="B64" s="382"/>
      <c r="C64" s="478" t="s">
        <v>729</v>
      </c>
      <c r="D64" s="478"/>
      <c r="E64" s="478"/>
      <c r="F64" s="381"/>
      <c r="G64" s="87"/>
      <c r="H64" s="254"/>
      <c r="I64" s="254"/>
    </row>
    <row r="65" spans="1:9" s="13" customFormat="1" x14ac:dyDescent="0.25">
      <c r="A65" s="83"/>
      <c r="B65" s="382"/>
      <c r="C65" s="478" t="s">
        <v>609</v>
      </c>
      <c r="D65" s="478"/>
      <c r="E65" s="478"/>
      <c r="F65" s="381"/>
      <c r="G65" s="87"/>
      <c r="H65" s="254"/>
      <c r="I65" s="254"/>
    </row>
    <row r="66" spans="1:9" s="13" customFormat="1" ht="16.5" thickBot="1" x14ac:dyDescent="0.3">
      <c r="A66" s="83"/>
      <c r="B66" s="382"/>
      <c r="C66" s="81"/>
      <c r="D66" s="81"/>
      <c r="E66" s="81"/>
      <c r="F66" s="381"/>
      <c r="G66" s="87"/>
      <c r="H66" s="254"/>
      <c r="I66" s="254"/>
    </row>
    <row r="67" spans="1:9" s="13" customFormat="1" ht="16.5" thickBot="1" x14ac:dyDescent="0.3">
      <c r="A67" s="83"/>
      <c r="B67" s="382"/>
      <c r="C67" s="477"/>
      <c r="D67" s="477"/>
      <c r="E67" s="477"/>
      <c r="F67" s="381"/>
      <c r="G67" s="87"/>
      <c r="H67" s="254"/>
      <c r="I67" s="254"/>
    </row>
    <row r="68" spans="1:9" s="13" customFormat="1" x14ac:dyDescent="0.25">
      <c r="A68" s="83"/>
      <c r="B68" s="389"/>
      <c r="C68" s="390"/>
      <c r="D68" s="390"/>
      <c r="E68" s="390"/>
      <c r="F68" s="391"/>
      <c r="G68" s="87"/>
      <c r="H68" s="254"/>
      <c r="I68" s="254"/>
    </row>
    <row r="69" spans="1:9" s="13" customFormat="1" x14ac:dyDescent="0.25">
      <c r="A69" s="83"/>
      <c r="B69" s="83"/>
      <c r="C69" s="83"/>
      <c r="D69" s="83"/>
      <c r="E69" s="83"/>
      <c r="F69" s="87"/>
      <c r="G69" s="87"/>
      <c r="H69" s="254"/>
      <c r="I69" s="254"/>
    </row>
    <row r="70" spans="1:9" s="13" customFormat="1" x14ac:dyDescent="0.25">
      <c r="A70" s="83"/>
      <c r="B70" s="376"/>
      <c r="C70" s="377"/>
      <c r="D70" s="377"/>
      <c r="E70" s="378"/>
      <c r="F70" s="379"/>
      <c r="G70" s="87"/>
      <c r="H70" s="254"/>
      <c r="I70" s="254"/>
    </row>
    <row r="71" spans="1:9" s="13" customFormat="1" x14ac:dyDescent="0.25">
      <c r="A71" s="83"/>
      <c r="B71" s="380">
        <v>8</v>
      </c>
      <c r="C71" s="479" t="s">
        <v>725</v>
      </c>
      <c r="D71" s="479"/>
      <c r="E71" s="479"/>
      <c r="F71" s="381"/>
      <c r="G71" s="87"/>
      <c r="H71" s="254"/>
      <c r="I71" s="254"/>
    </row>
    <row r="72" spans="1:9" s="13" customFormat="1" ht="15.75" customHeight="1" x14ac:dyDescent="0.25">
      <c r="A72" s="83"/>
      <c r="B72" s="382"/>
      <c r="C72" s="478" t="s">
        <v>729</v>
      </c>
      <c r="D72" s="478"/>
      <c r="E72" s="478"/>
      <c r="F72" s="381"/>
      <c r="G72" s="87"/>
      <c r="H72" s="254"/>
      <c r="I72" s="254"/>
    </row>
    <row r="73" spans="1:9" s="13" customFormat="1" x14ac:dyDescent="0.25">
      <c r="A73" s="83"/>
      <c r="B73" s="382"/>
      <c r="C73" s="478" t="s">
        <v>609</v>
      </c>
      <c r="D73" s="478"/>
      <c r="E73" s="478"/>
      <c r="F73" s="381"/>
      <c r="G73" s="87"/>
      <c r="H73" s="254"/>
      <c r="I73" s="254"/>
    </row>
    <row r="74" spans="1:9" s="13" customFormat="1" ht="16.5" thickBot="1" x14ac:dyDescent="0.3">
      <c r="A74" s="83"/>
      <c r="B74" s="382"/>
      <c r="C74" s="81"/>
      <c r="D74" s="81"/>
      <c r="E74" s="81"/>
      <c r="F74" s="381"/>
      <c r="G74" s="87"/>
      <c r="H74" s="254"/>
      <c r="I74" s="254"/>
    </row>
    <row r="75" spans="1:9" s="13" customFormat="1" ht="16.5" thickBot="1" x14ac:dyDescent="0.3">
      <c r="A75" s="83"/>
      <c r="B75" s="382"/>
      <c r="C75" s="477"/>
      <c r="D75" s="477"/>
      <c r="E75" s="477"/>
      <c r="F75" s="381"/>
      <c r="G75" s="87"/>
      <c r="H75" s="254"/>
      <c r="I75" s="254"/>
    </row>
    <row r="76" spans="1:9" s="13" customFormat="1" x14ac:dyDescent="0.25">
      <c r="A76" s="83"/>
      <c r="B76" s="389"/>
      <c r="C76" s="390"/>
      <c r="D76" s="390"/>
      <c r="E76" s="390"/>
      <c r="F76" s="391"/>
      <c r="G76" s="87"/>
      <c r="H76" s="254"/>
      <c r="I76" s="254"/>
    </row>
    <row r="77" spans="1:9" s="13" customFormat="1" x14ac:dyDescent="0.25">
      <c r="A77" s="83"/>
      <c r="B77" s="83"/>
      <c r="C77" s="83"/>
      <c r="D77" s="83"/>
      <c r="E77" s="83"/>
      <c r="F77" s="87"/>
      <c r="G77" s="87"/>
      <c r="H77" s="254"/>
      <c r="I77" s="254"/>
    </row>
    <row r="78" spans="1:9" s="13" customFormat="1" x14ac:dyDescent="0.25">
      <c r="A78" s="83"/>
      <c r="B78" s="376"/>
      <c r="C78" s="377"/>
      <c r="D78" s="377"/>
      <c r="E78" s="378"/>
      <c r="F78" s="379"/>
      <c r="G78" s="87"/>
      <c r="H78" s="254"/>
      <c r="I78" s="254"/>
    </row>
    <row r="79" spans="1:9" s="13" customFormat="1" x14ac:dyDescent="0.25">
      <c r="A79" s="83"/>
      <c r="B79" s="380">
        <v>9</v>
      </c>
      <c r="C79" s="479" t="s">
        <v>726</v>
      </c>
      <c r="D79" s="479"/>
      <c r="E79" s="479"/>
      <c r="F79" s="381"/>
      <c r="G79" s="87"/>
      <c r="H79" s="254"/>
      <c r="I79" s="254"/>
    </row>
    <row r="80" spans="1:9" s="13" customFormat="1" ht="15.75" customHeight="1" x14ac:dyDescent="0.25">
      <c r="A80" s="83"/>
      <c r="B80" s="382"/>
      <c r="C80" s="478" t="s">
        <v>729</v>
      </c>
      <c r="D80" s="478"/>
      <c r="E80" s="478"/>
      <c r="F80" s="381"/>
      <c r="G80" s="87"/>
      <c r="H80" s="254"/>
      <c r="I80" s="254"/>
    </row>
    <row r="81" spans="1:9" s="13" customFormat="1" x14ac:dyDescent="0.25">
      <c r="A81" s="83"/>
      <c r="B81" s="382"/>
      <c r="C81" s="478" t="s">
        <v>609</v>
      </c>
      <c r="D81" s="478"/>
      <c r="E81" s="478"/>
      <c r="F81" s="381"/>
      <c r="G81" s="87"/>
      <c r="H81" s="254"/>
      <c r="I81" s="254"/>
    </row>
    <row r="82" spans="1:9" s="13" customFormat="1" ht="16.5" thickBot="1" x14ac:dyDescent="0.3">
      <c r="A82" s="83"/>
      <c r="B82" s="382"/>
      <c r="C82" s="81"/>
      <c r="D82" s="81"/>
      <c r="E82" s="81"/>
      <c r="F82" s="381"/>
      <c r="G82" s="87"/>
      <c r="H82" s="254"/>
      <c r="I82" s="254"/>
    </row>
    <row r="83" spans="1:9" s="13" customFormat="1" ht="16.5" thickBot="1" x14ac:dyDescent="0.3">
      <c r="A83" s="83"/>
      <c r="B83" s="382"/>
      <c r="C83" s="477"/>
      <c r="D83" s="477"/>
      <c r="E83" s="477"/>
      <c r="F83" s="381"/>
      <c r="G83" s="87"/>
      <c r="H83" s="254"/>
      <c r="I83" s="254"/>
    </row>
    <row r="84" spans="1:9" s="13" customFormat="1" x14ac:dyDescent="0.25">
      <c r="A84" s="83"/>
      <c r="B84" s="389"/>
      <c r="C84" s="390"/>
      <c r="D84" s="390"/>
      <c r="E84" s="390"/>
      <c r="F84" s="391"/>
      <c r="G84" s="87"/>
      <c r="H84" s="254"/>
      <c r="I84" s="254"/>
    </row>
    <row r="85" spans="1:9" s="13" customFormat="1" x14ac:dyDescent="0.25">
      <c r="A85" s="83"/>
      <c r="B85" s="83"/>
      <c r="C85" s="83"/>
      <c r="D85" s="83"/>
      <c r="E85" s="83"/>
      <c r="F85" s="87"/>
      <c r="G85" s="87"/>
      <c r="H85" s="254"/>
      <c r="I85" s="254"/>
    </row>
    <row r="86" spans="1:9" s="13" customFormat="1" x14ac:dyDescent="0.25">
      <c r="A86" s="83"/>
      <c r="B86" s="376"/>
      <c r="C86" s="377"/>
      <c r="D86" s="377"/>
      <c r="E86" s="378"/>
      <c r="F86" s="379"/>
      <c r="G86" s="87"/>
      <c r="H86" s="254"/>
      <c r="I86" s="254"/>
    </row>
    <row r="87" spans="1:9" s="13" customFormat="1" x14ac:dyDescent="0.25">
      <c r="A87" s="83"/>
      <c r="B87" s="380">
        <v>10</v>
      </c>
      <c r="C87" s="479" t="s">
        <v>727</v>
      </c>
      <c r="D87" s="479"/>
      <c r="E87" s="479"/>
      <c r="F87" s="381"/>
      <c r="G87" s="87"/>
      <c r="H87" s="254"/>
      <c r="I87" s="254"/>
    </row>
    <row r="88" spans="1:9" s="13" customFormat="1" x14ac:dyDescent="0.25">
      <c r="A88" s="83"/>
      <c r="B88" s="382"/>
      <c r="C88" s="478" t="s">
        <v>728</v>
      </c>
      <c r="D88" s="478"/>
      <c r="E88" s="478"/>
      <c r="F88" s="381"/>
      <c r="G88" s="87"/>
      <c r="H88" s="254"/>
      <c r="I88" s="254"/>
    </row>
    <row r="89" spans="1:9" s="13" customFormat="1" x14ac:dyDescent="0.25">
      <c r="A89" s="83"/>
      <c r="B89" s="382"/>
      <c r="C89" s="478" t="s">
        <v>609</v>
      </c>
      <c r="D89" s="478"/>
      <c r="E89" s="478"/>
      <c r="F89" s="381"/>
      <c r="G89" s="87"/>
      <c r="H89" s="254"/>
      <c r="I89" s="254"/>
    </row>
    <row r="90" spans="1:9" s="13" customFormat="1" ht="16.5" thickBot="1" x14ac:dyDescent="0.3">
      <c r="A90" s="83"/>
      <c r="B90" s="382"/>
      <c r="C90" s="81"/>
      <c r="D90" s="81"/>
      <c r="E90" s="81"/>
      <c r="F90" s="381"/>
      <c r="G90" s="87"/>
      <c r="H90" s="254"/>
      <c r="I90" s="254"/>
    </row>
    <row r="91" spans="1:9" s="13" customFormat="1" ht="16.5" thickBot="1" x14ac:dyDescent="0.3">
      <c r="A91" s="83"/>
      <c r="B91" s="382"/>
      <c r="C91" s="477"/>
      <c r="D91" s="477"/>
      <c r="E91" s="477"/>
      <c r="F91" s="381"/>
      <c r="G91" s="87"/>
      <c r="H91" s="254"/>
      <c r="I91" s="254"/>
    </row>
    <row r="92" spans="1:9" s="13" customFormat="1" x14ac:dyDescent="0.25">
      <c r="A92" s="83"/>
      <c r="B92" s="389"/>
      <c r="C92" s="390"/>
      <c r="D92" s="390"/>
      <c r="E92" s="390"/>
      <c r="F92" s="391"/>
      <c r="G92" s="87"/>
      <c r="H92" s="254"/>
      <c r="I92" s="254"/>
    </row>
    <row r="93" spans="1:9" s="13" customFormat="1" x14ac:dyDescent="0.25">
      <c r="A93" s="83"/>
      <c r="B93" s="83"/>
      <c r="C93" s="83"/>
      <c r="D93" s="83"/>
      <c r="E93" s="83"/>
      <c r="F93" s="87"/>
      <c r="G93" s="87"/>
      <c r="H93" s="254"/>
      <c r="I93" s="254"/>
    </row>
    <row r="94" spans="1:9" s="13" customFormat="1" x14ac:dyDescent="0.25">
      <c r="A94" s="83"/>
      <c r="B94" s="376"/>
      <c r="C94" s="377"/>
      <c r="D94" s="377"/>
      <c r="E94" s="378"/>
      <c r="F94" s="379"/>
      <c r="G94" s="87"/>
      <c r="H94" s="254"/>
      <c r="I94" s="254"/>
    </row>
    <row r="95" spans="1:9" s="13" customFormat="1" x14ac:dyDescent="0.25">
      <c r="A95" s="83"/>
      <c r="B95" s="380">
        <v>11</v>
      </c>
      <c r="C95" s="479" t="s">
        <v>730</v>
      </c>
      <c r="D95" s="479"/>
      <c r="E95" s="479"/>
      <c r="F95" s="381"/>
      <c r="G95" s="87"/>
      <c r="H95" s="254"/>
      <c r="I95" s="254"/>
    </row>
    <row r="96" spans="1:9" s="13" customFormat="1" ht="16.5" thickBot="1" x14ac:dyDescent="0.3">
      <c r="A96" s="83"/>
      <c r="B96" s="382"/>
      <c r="C96" s="81"/>
      <c r="D96" s="81"/>
      <c r="E96" s="81"/>
      <c r="F96" s="381"/>
      <c r="G96" s="87"/>
      <c r="H96" s="254"/>
      <c r="I96" s="254"/>
    </row>
    <row r="97" spans="1:9" s="13" customFormat="1" ht="16.5" thickBot="1" x14ac:dyDescent="0.3">
      <c r="A97" s="83"/>
      <c r="B97" s="382"/>
      <c r="C97" s="481"/>
      <c r="D97" s="482"/>
      <c r="E97" s="483"/>
      <c r="F97" s="381"/>
      <c r="G97" s="87"/>
      <c r="H97" s="254"/>
      <c r="I97" s="13" t="b">
        <f>IF(ISNUMBER(MATCH(C97,List_YesNo,0)),TRUE,FALSE)</f>
        <v>0</v>
      </c>
    </row>
    <row r="98" spans="1:9" s="13" customFormat="1" x14ac:dyDescent="0.25">
      <c r="A98" s="83"/>
      <c r="B98" s="389"/>
      <c r="C98" s="390"/>
      <c r="D98" s="390"/>
      <c r="E98" s="390"/>
      <c r="F98" s="391"/>
      <c r="G98" s="87"/>
      <c r="H98" s="254"/>
      <c r="I98" s="254"/>
    </row>
    <row r="99" spans="1:9" s="13" customFormat="1" x14ac:dyDescent="0.25">
      <c r="A99" s="83"/>
      <c r="B99" s="83"/>
      <c r="C99" s="83"/>
      <c r="D99" s="83"/>
      <c r="E99" s="83"/>
      <c r="F99" s="87"/>
      <c r="G99" s="87"/>
      <c r="H99" s="254"/>
      <c r="I99" s="254"/>
    </row>
    <row r="100" spans="1:9" s="13" customFormat="1" x14ac:dyDescent="0.25">
      <c r="A100" s="83"/>
      <c r="B100" s="376"/>
      <c r="C100" s="377"/>
      <c r="D100" s="377"/>
      <c r="E100" s="378"/>
      <c r="F100" s="379"/>
      <c r="G100" s="87"/>
      <c r="H100" s="254"/>
      <c r="I100" s="254"/>
    </row>
    <row r="101" spans="1:9" s="13" customFormat="1" ht="34.5" customHeight="1" x14ac:dyDescent="0.25">
      <c r="A101" s="83"/>
      <c r="B101" s="380">
        <v>12</v>
      </c>
      <c r="C101" s="484" t="s">
        <v>731</v>
      </c>
      <c r="D101" s="484"/>
      <c r="E101" s="484"/>
      <c r="F101" s="381"/>
      <c r="G101" s="87"/>
      <c r="H101" s="254"/>
      <c r="I101" s="254"/>
    </row>
    <row r="102" spans="1:9" s="13" customFormat="1" ht="16.5" thickBot="1" x14ac:dyDescent="0.3">
      <c r="A102" s="83"/>
      <c r="B102" s="382"/>
      <c r="C102" s="81"/>
      <c r="D102" s="81"/>
      <c r="E102" s="81"/>
      <c r="F102" s="381"/>
      <c r="G102" s="87"/>
      <c r="H102" s="254"/>
      <c r="I102" s="254"/>
    </row>
    <row r="103" spans="1:9" s="13" customFormat="1" ht="16.5" thickBot="1" x14ac:dyDescent="0.3">
      <c r="A103" s="83"/>
      <c r="B103" s="382"/>
      <c r="C103" s="481"/>
      <c r="D103" s="482"/>
      <c r="E103" s="483"/>
      <c r="F103" s="381"/>
      <c r="G103" s="87"/>
      <c r="H103" s="254"/>
      <c r="I103" s="13" t="b">
        <f>IF(ISNUMBER(MATCH(C103,List_YesNo,0)),TRUE,FALSE)</f>
        <v>0</v>
      </c>
    </row>
    <row r="104" spans="1:9" s="13" customFormat="1" x14ac:dyDescent="0.25">
      <c r="A104" s="83"/>
      <c r="B104" s="389"/>
      <c r="C104" s="390"/>
      <c r="D104" s="390"/>
      <c r="E104" s="390"/>
      <c r="F104" s="391"/>
      <c r="G104" s="87"/>
      <c r="H104" s="254"/>
      <c r="I104" s="254"/>
    </row>
    <row r="105" spans="1:9" s="13" customFormat="1" x14ac:dyDescent="0.25">
      <c r="A105" s="83"/>
      <c r="B105" s="83"/>
      <c r="C105" s="83"/>
      <c r="D105" s="83"/>
      <c r="E105" s="83"/>
      <c r="F105" s="87"/>
      <c r="G105" s="87"/>
      <c r="H105" s="254"/>
      <c r="I105" s="254"/>
    </row>
    <row r="106" spans="1:9" s="13" customFormat="1" x14ac:dyDescent="0.25">
      <c r="A106" s="83"/>
      <c r="B106" s="376"/>
      <c r="C106" s="377"/>
      <c r="D106" s="377"/>
      <c r="E106" s="378"/>
      <c r="F106" s="379"/>
      <c r="G106" s="87"/>
      <c r="H106" s="254"/>
      <c r="I106" s="254"/>
    </row>
    <row r="107" spans="1:9" s="13" customFormat="1" ht="33" customHeight="1" x14ac:dyDescent="0.25">
      <c r="A107" s="83"/>
      <c r="B107" s="380">
        <v>13</v>
      </c>
      <c r="C107" s="484" t="s">
        <v>732</v>
      </c>
      <c r="D107" s="484"/>
      <c r="E107" s="484"/>
      <c r="F107" s="381"/>
      <c r="G107" s="87"/>
      <c r="H107" s="254"/>
      <c r="I107" s="254"/>
    </row>
    <row r="108" spans="1:9" s="13" customFormat="1" ht="16.5" thickBot="1" x14ac:dyDescent="0.3">
      <c r="A108" s="83"/>
      <c r="B108" s="382"/>
      <c r="C108" s="81"/>
      <c r="D108" s="81"/>
      <c r="E108" s="81"/>
      <c r="F108" s="381"/>
      <c r="G108" s="87"/>
      <c r="H108" s="254"/>
      <c r="I108" s="254"/>
    </row>
    <row r="109" spans="1:9" s="13" customFormat="1" ht="16.5" thickBot="1" x14ac:dyDescent="0.3">
      <c r="A109" s="83"/>
      <c r="B109" s="382"/>
      <c r="C109" s="481"/>
      <c r="D109" s="482"/>
      <c r="E109" s="483"/>
      <c r="F109" s="381"/>
      <c r="G109" s="87"/>
      <c r="H109" s="254"/>
      <c r="I109" s="13" t="b">
        <f>IF(ISNUMBER(MATCH(C109,List_YesNo,0)),TRUE,FALSE)</f>
        <v>0</v>
      </c>
    </row>
    <row r="110" spans="1:9" s="13" customFormat="1" x14ac:dyDescent="0.25">
      <c r="A110" s="83"/>
      <c r="B110" s="389"/>
      <c r="C110" s="390"/>
      <c r="D110" s="390"/>
      <c r="E110" s="390"/>
      <c r="F110" s="391"/>
      <c r="G110" s="87"/>
      <c r="H110" s="254"/>
      <c r="I110" s="254"/>
    </row>
    <row r="111" spans="1:9" s="13" customFormat="1" x14ac:dyDescent="0.25">
      <c r="A111" s="83"/>
      <c r="B111" s="83"/>
      <c r="C111" s="83"/>
      <c r="D111" s="83"/>
      <c r="E111" s="83"/>
      <c r="F111" s="87"/>
      <c r="G111" s="87"/>
      <c r="H111" s="254"/>
      <c r="I111" s="254"/>
    </row>
    <row r="112" spans="1:9" s="13" customFormat="1" x14ac:dyDescent="0.25">
      <c r="A112" s="83"/>
      <c r="B112" s="376"/>
      <c r="C112" s="377"/>
      <c r="D112" s="377"/>
      <c r="E112" s="378"/>
      <c r="F112" s="379"/>
      <c r="G112" s="87"/>
      <c r="H112" s="254"/>
      <c r="I112" s="254"/>
    </row>
    <row r="113" spans="1:9" s="13" customFormat="1" x14ac:dyDescent="0.25">
      <c r="A113" s="83"/>
      <c r="B113" s="380">
        <v>14</v>
      </c>
      <c r="C113" s="479" t="s">
        <v>733</v>
      </c>
      <c r="D113" s="479"/>
      <c r="E113" s="479"/>
      <c r="F113" s="381"/>
      <c r="G113" s="87"/>
      <c r="H113" s="254"/>
      <c r="I113" s="254"/>
    </row>
    <row r="114" spans="1:9" s="13" customFormat="1" ht="16.5" thickBot="1" x14ac:dyDescent="0.3">
      <c r="A114" s="83"/>
      <c r="B114" s="382"/>
      <c r="C114" s="81"/>
      <c r="D114" s="81"/>
      <c r="E114" s="81"/>
      <c r="F114" s="381"/>
      <c r="G114" s="87"/>
      <c r="H114" s="254"/>
      <c r="I114" s="254"/>
    </row>
    <row r="115" spans="1:9" s="13" customFormat="1" ht="16.5" thickBot="1" x14ac:dyDescent="0.3">
      <c r="A115" s="83"/>
      <c r="B115" s="382"/>
      <c r="C115" s="481"/>
      <c r="D115" s="482"/>
      <c r="E115" s="483"/>
      <c r="F115" s="381"/>
      <c r="G115" s="87"/>
      <c r="H115" s="254"/>
      <c r="I115" s="13" t="b">
        <f>IF(ISNUMBER(MATCH(C115,List_YesNo,0)),TRUE,FALSE)</f>
        <v>0</v>
      </c>
    </row>
    <row r="116" spans="1:9" s="13" customFormat="1" x14ac:dyDescent="0.25">
      <c r="A116" s="83"/>
      <c r="B116" s="389"/>
      <c r="C116" s="390"/>
      <c r="D116" s="390"/>
      <c r="E116" s="390"/>
      <c r="F116" s="391"/>
      <c r="G116" s="87"/>
      <c r="H116" s="254"/>
      <c r="I116" s="254"/>
    </row>
    <row r="117" spans="1:9" s="13" customFormat="1" x14ac:dyDescent="0.25">
      <c r="A117" s="83"/>
      <c r="B117" s="83"/>
      <c r="C117" s="83"/>
      <c r="D117" s="83"/>
      <c r="E117" s="83"/>
      <c r="F117" s="87"/>
      <c r="G117" s="87"/>
      <c r="H117" s="254"/>
      <c r="I117" s="254"/>
    </row>
    <row r="118" spans="1:9" s="13" customFormat="1" x14ac:dyDescent="0.25">
      <c r="A118" s="83"/>
      <c r="B118" s="376"/>
      <c r="C118" s="377"/>
      <c r="D118" s="377"/>
      <c r="E118" s="378"/>
      <c r="F118" s="379"/>
      <c r="G118" s="87"/>
      <c r="H118" s="254"/>
      <c r="I118" s="254"/>
    </row>
    <row r="119" spans="1:9" s="13" customFormat="1" x14ac:dyDescent="0.25">
      <c r="A119" s="83"/>
      <c r="B119" s="380">
        <v>15</v>
      </c>
      <c r="C119" s="479" t="s">
        <v>734</v>
      </c>
      <c r="D119" s="479"/>
      <c r="E119" s="479"/>
      <c r="F119" s="381"/>
      <c r="G119" s="87"/>
      <c r="H119" s="254"/>
      <c r="I119" s="254"/>
    </row>
    <row r="120" spans="1:9" s="13" customFormat="1" x14ac:dyDescent="0.25">
      <c r="A120" s="83"/>
      <c r="B120" s="382"/>
      <c r="C120" s="478" t="s">
        <v>735</v>
      </c>
      <c r="D120" s="478"/>
      <c r="E120" s="478"/>
      <c r="F120" s="381"/>
      <c r="G120" s="87"/>
      <c r="H120" s="254"/>
      <c r="I120" s="254"/>
    </row>
    <row r="121" spans="1:9" s="13" customFormat="1" x14ac:dyDescent="0.25">
      <c r="A121" s="83"/>
      <c r="B121" s="382"/>
      <c r="C121" s="478" t="s">
        <v>609</v>
      </c>
      <c r="D121" s="478"/>
      <c r="E121" s="478"/>
      <c r="F121" s="381"/>
      <c r="G121" s="87"/>
      <c r="H121" s="254"/>
      <c r="I121" s="254"/>
    </row>
    <row r="122" spans="1:9" s="13" customFormat="1" ht="16.5" thickBot="1" x14ac:dyDescent="0.3">
      <c r="A122" s="83"/>
      <c r="B122" s="382"/>
      <c r="C122" s="81"/>
      <c r="D122" s="81"/>
      <c r="E122" s="81"/>
      <c r="F122" s="381"/>
      <c r="G122" s="87"/>
      <c r="H122" s="254"/>
      <c r="I122" s="254"/>
    </row>
    <row r="123" spans="1:9" s="13" customFormat="1" ht="16.5" thickBot="1" x14ac:dyDescent="0.3">
      <c r="A123" s="83"/>
      <c r="B123" s="382"/>
      <c r="C123" s="477"/>
      <c r="D123" s="477"/>
      <c r="E123" s="477"/>
      <c r="F123" s="381"/>
      <c r="G123" s="87"/>
      <c r="H123" s="254"/>
      <c r="I123" s="254"/>
    </row>
    <row r="124" spans="1:9" s="13" customFormat="1" x14ac:dyDescent="0.25">
      <c r="A124" s="83"/>
      <c r="B124" s="389"/>
      <c r="C124" s="390"/>
      <c r="D124" s="390"/>
      <c r="E124" s="390"/>
      <c r="F124" s="391"/>
      <c r="G124" s="87"/>
      <c r="H124" s="254"/>
      <c r="I124" s="254"/>
    </row>
    <row r="125" spans="1:9" s="13" customFormat="1" x14ac:dyDescent="0.25">
      <c r="A125" s="83"/>
      <c r="B125" s="83"/>
      <c r="C125" s="83"/>
      <c r="D125" s="83"/>
      <c r="E125" s="83"/>
      <c r="F125" s="87"/>
      <c r="G125" s="87"/>
      <c r="H125" s="254"/>
      <c r="I125" s="254"/>
    </row>
    <row r="126" spans="1:9" s="13" customFormat="1" x14ac:dyDescent="0.25">
      <c r="A126" s="83"/>
      <c r="B126" s="376"/>
      <c r="C126" s="377"/>
      <c r="D126" s="377"/>
      <c r="E126" s="378"/>
      <c r="F126" s="379"/>
      <c r="G126" s="87"/>
      <c r="H126" s="254"/>
      <c r="I126" s="254"/>
    </row>
    <row r="127" spans="1:9" s="13" customFormat="1" x14ac:dyDescent="0.25">
      <c r="A127" s="83"/>
      <c r="B127" s="380">
        <v>16</v>
      </c>
      <c r="C127" s="479" t="s">
        <v>736</v>
      </c>
      <c r="D127" s="479"/>
      <c r="E127" s="479"/>
      <c r="F127" s="381"/>
      <c r="G127" s="87"/>
      <c r="H127" s="254"/>
      <c r="I127" s="254"/>
    </row>
    <row r="128" spans="1:9" s="13" customFormat="1" x14ac:dyDescent="0.25">
      <c r="A128" s="83"/>
      <c r="B128" s="382"/>
      <c r="C128" s="478" t="s">
        <v>735</v>
      </c>
      <c r="D128" s="478"/>
      <c r="E128" s="478"/>
      <c r="F128" s="381"/>
      <c r="G128" s="87"/>
      <c r="H128" s="254"/>
      <c r="I128" s="254"/>
    </row>
    <row r="129" spans="1:9" s="13" customFormat="1" x14ac:dyDescent="0.25">
      <c r="A129" s="83"/>
      <c r="B129" s="382"/>
      <c r="C129" s="478" t="s">
        <v>609</v>
      </c>
      <c r="D129" s="478"/>
      <c r="E129" s="478"/>
      <c r="F129" s="381"/>
      <c r="G129" s="87"/>
      <c r="H129" s="254"/>
      <c r="I129" s="254"/>
    </row>
    <row r="130" spans="1:9" s="13" customFormat="1" ht="16.5" thickBot="1" x14ac:dyDescent="0.3">
      <c r="A130" s="83"/>
      <c r="B130" s="382"/>
      <c r="C130" s="81"/>
      <c r="D130" s="81"/>
      <c r="E130" s="81"/>
      <c r="F130" s="381"/>
      <c r="G130" s="87"/>
      <c r="H130" s="254"/>
      <c r="I130" s="254"/>
    </row>
    <row r="131" spans="1:9" s="13" customFormat="1" ht="16.5" thickBot="1" x14ac:dyDescent="0.3">
      <c r="A131" s="83"/>
      <c r="B131" s="382"/>
      <c r="C131" s="477"/>
      <c r="D131" s="477"/>
      <c r="E131" s="477"/>
      <c r="F131" s="381"/>
      <c r="G131" s="87"/>
      <c r="H131" s="254"/>
      <c r="I131" s="254"/>
    </row>
    <row r="132" spans="1:9" s="13" customFormat="1" x14ac:dyDescent="0.25">
      <c r="A132" s="83"/>
      <c r="B132" s="389"/>
      <c r="C132" s="390"/>
      <c r="D132" s="390"/>
      <c r="E132" s="390"/>
      <c r="F132" s="391"/>
      <c r="G132" s="87"/>
      <c r="H132" s="254"/>
      <c r="I132" s="254"/>
    </row>
    <row r="133" spans="1:9" s="13" customFormat="1" x14ac:dyDescent="0.25">
      <c r="A133" s="83"/>
      <c r="B133" s="83"/>
      <c r="C133" s="83"/>
      <c r="D133" s="83"/>
      <c r="E133" s="83"/>
      <c r="F133" s="87"/>
      <c r="G133" s="87"/>
      <c r="H133" s="254"/>
      <c r="I133" s="254"/>
    </row>
    <row r="134" spans="1:9" s="13" customFormat="1" x14ac:dyDescent="0.25">
      <c r="A134" s="83"/>
      <c r="B134" s="376"/>
      <c r="C134" s="377"/>
      <c r="D134" s="377"/>
      <c r="E134" s="378"/>
      <c r="F134" s="379"/>
      <c r="G134" s="87"/>
      <c r="H134" s="254"/>
      <c r="I134" s="254"/>
    </row>
    <row r="135" spans="1:9" s="13" customFormat="1" x14ac:dyDescent="0.25">
      <c r="A135" s="83"/>
      <c r="B135" s="380">
        <v>17</v>
      </c>
      <c r="C135" s="479" t="s">
        <v>737</v>
      </c>
      <c r="D135" s="479"/>
      <c r="E135" s="479"/>
      <c r="F135" s="381"/>
      <c r="G135" s="87"/>
      <c r="H135" s="254"/>
      <c r="I135" s="254"/>
    </row>
    <row r="136" spans="1:9" s="13" customFormat="1" x14ac:dyDescent="0.25">
      <c r="A136" s="83"/>
      <c r="B136" s="382"/>
      <c r="C136" s="478" t="s">
        <v>735</v>
      </c>
      <c r="D136" s="478"/>
      <c r="E136" s="478"/>
      <c r="F136" s="381"/>
      <c r="G136" s="87"/>
      <c r="H136" s="254"/>
      <c r="I136" s="254"/>
    </row>
    <row r="137" spans="1:9" s="13" customFormat="1" x14ac:dyDescent="0.25">
      <c r="A137" s="83"/>
      <c r="B137" s="382"/>
      <c r="C137" s="478" t="s">
        <v>609</v>
      </c>
      <c r="D137" s="478"/>
      <c r="E137" s="478"/>
      <c r="F137" s="381"/>
      <c r="G137" s="87"/>
      <c r="H137" s="254"/>
      <c r="I137" s="254"/>
    </row>
    <row r="138" spans="1:9" s="13" customFormat="1" ht="16.5" thickBot="1" x14ac:dyDescent="0.3">
      <c r="A138" s="83"/>
      <c r="B138" s="382"/>
      <c r="C138" s="81"/>
      <c r="D138" s="81"/>
      <c r="E138" s="81"/>
      <c r="F138" s="381"/>
      <c r="G138" s="87"/>
      <c r="H138" s="254"/>
      <c r="I138" s="254"/>
    </row>
    <row r="139" spans="1:9" s="13" customFormat="1" ht="16.5" thickBot="1" x14ac:dyDescent="0.3">
      <c r="A139" s="83"/>
      <c r="B139" s="382"/>
      <c r="C139" s="477"/>
      <c r="D139" s="477"/>
      <c r="E139" s="477"/>
      <c r="F139" s="381"/>
      <c r="G139" s="87"/>
      <c r="H139" s="254" t="b">
        <f>IF(AND(C139=0,OR(C145&lt;&gt;"",C146&lt;&gt;"",C147&lt;&gt;"")),FALSE,TRUE)</f>
        <v>1</v>
      </c>
      <c r="I139" s="254"/>
    </row>
    <row r="140" spans="1:9" s="13" customFormat="1" x14ac:dyDescent="0.25">
      <c r="A140" s="83"/>
      <c r="B140" s="419"/>
      <c r="C140" s="420"/>
      <c r="D140" s="420"/>
      <c r="E140" s="420"/>
      <c r="F140" s="421"/>
      <c r="G140" s="87"/>
      <c r="H140" s="254" t="b">
        <f>IF(AND(C139&lt;&gt;0,C145="",C146="",C147=""),FALSE,TRUE)</f>
        <v>1</v>
      </c>
      <c r="I140" s="254"/>
    </row>
    <row r="141" spans="1:9" s="13" customFormat="1" x14ac:dyDescent="0.25">
      <c r="A141" s="83"/>
      <c r="B141" s="380" t="s">
        <v>770</v>
      </c>
      <c r="C141" s="476" t="s">
        <v>768</v>
      </c>
      <c r="D141" s="476"/>
      <c r="E141" s="476"/>
      <c r="F141" s="381"/>
      <c r="G141" s="87"/>
      <c r="H141" s="254"/>
      <c r="I141" s="254"/>
    </row>
    <row r="142" spans="1:9" s="13" customFormat="1" x14ac:dyDescent="0.25">
      <c r="A142" s="83"/>
      <c r="B142" s="380"/>
      <c r="C142" s="476" t="s">
        <v>772</v>
      </c>
      <c r="D142" s="476"/>
      <c r="E142" s="476"/>
      <c r="F142" s="381"/>
      <c r="G142" s="87"/>
      <c r="H142" s="254"/>
      <c r="I142" s="254"/>
    </row>
    <row r="143" spans="1:9" s="13" customFormat="1" x14ac:dyDescent="0.25">
      <c r="A143" s="83"/>
      <c r="B143" s="382"/>
      <c r="C143" s="478" t="s">
        <v>738</v>
      </c>
      <c r="D143" s="478"/>
      <c r="E143" s="478"/>
      <c r="F143" s="381"/>
      <c r="G143" s="87"/>
      <c r="H143" s="254"/>
      <c r="I143" s="254"/>
    </row>
    <row r="144" spans="1:9" s="13" customFormat="1" ht="16.5" thickBot="1" x14ac:dyDescent="0.3">
      <c r="A144" s="83"/>
      <c r="B144" s="382"/>
      <c r="C144" s="81"/>
      <c r="D144" s="81"/>
      <c r="E144" s="81"/>
      <c r="F144" s="381"/>
      <c r="G144" s="87"/>
      <c r="H144" s="254"/>
      <c r="I144" s="254"/>
    </row>
    <row r="145" spans="1:9" s="13" customFormat="1" ht="16.5" thickBot="1" x14ac:dyDescent="0.3">
      <c r="A145" s="83"/>
      <c r="B145" s="383"/>
      <c r="C145" s="488"/>
      <c r="D145" s="488"/>
      <c r="E145" s="488"/>
      <c r="F145" s="384"/>
      <c r="G145" s="87"/>
      <c r="H145" s="254"/>
      <c r="I145" s="254"/>
    </row>
    <row r="146" spans="1:9" s="13" customFormat="1" ht="16.5" thickBot="1" x14ac:dyDescent="0.3">
      <c r="A146" s="83"/>
      <c r="B146" s="383"/>
      <c r="C146" s="488"/>
      <c r="D146" s="488"/>
      <c r="E146" s="488"/>
      <c r="F146" s="384"/>
      <c r="G146" s="87"/>
      <c r="H146" s="254"/>
      <c r="I146" s="254"/>
    </row>
    <row r="147" spans="1:9" s="13" customFormat="1" ht="16.5" thickBot="1" x14ac:dyDescent="0.3">
      <c r="A147" s="83"/>
      <c r="B147" s="383"/>
      <c r="C147" s="488"/>
      <c r="D147" s="488"/>
      <c r="E147" s="488"/>
      <c r="F147" s="384"/>
      <c r="G147" s="87"/>
      <c r="H147" s="254"/>
      <c r="I147" s="254"/>
    </row>
    <row r="148" spans="1:9" s="13" customFormat="1" x14ac:dyDescent="0.25">
      <c r="A148" s="83"/>
      <c r="B148" s="389"/>
      <c r="C148" s="390"/>
      <c r="D148" s="390"/>
      <c r="E148" s="390"/>
      <c r="F148" s="391"/>
      <c r="G148" s="87"/>
      <c r="H148" s="254"/>
      <c r="I148" s="254"/>
    </row>
    <row r="149" spans="1:9" s="13" customFormat="1" x14ac:dyDescent="0.25">
      <c r="A149" s="83"/>
      <c r="B149" s="83"/>
      <c r="C149" s="83"/>
      <c r="D149" s="83"/>
      <c r="E149" s="83"/>
      <c r="F149" s="87"/>
      <c r="G149" s="87"/>
      <c r="H149" s="254"/>
      <c r="I149" s="254"/>
    </row>
    <row r="150" spans="1:9" s="13" customFormat="1" x14ac:dyDescent="0.25">
      <c r="A150" s="83"/>
      <c r="B150" s="376"/>
      <c r="C150" s="377"/>
      <c r="D150" s="377"/>
      <c r="E150" s="378"/>
      <c r="F150" s="379"/>
      <c r="G150" s="87"/>
      <c r="H150" s="254"/>
      <c r="I150" s="254"/>
    </row>
    <row r="151" spans="1:9" s="13" customFormat="1" x14ac:dyDescent="0.25">
      <c r="A151" s="83"/>
      <c r="B151" s="380">
        <v>18</v>
      </c>
      <c r="C151" s="479" t="s">
        <v>739</v>
      </c>
      <c r="D151" s="479"/>
      <c r="E151" s="479"/>
      <c r="F151" s="381"/>
      <c r="G151" s="87"/>
      <c r="H151" s="254"/>
      <c r="I151" s="254"/>
    </row>
    <row r="152" spans="1:9" s="13" customFormat="1" ht="16.5" thickBot="1" x14ac:dyDescent="0.3">
      <c r="A152" s="83"/>
      <c r="B152" s="382"/>
      <c r="C152" s="81"/>
      <c r="D152" s="81"/>
      <c r="E152" s="81"/>
      <c r="F152" s="381"/>
      <c r="G152" s="87"/>
      <c r="H152" s="254"/>
      <c r="I152" s="254"/>
    </row>
    <row r="153" spans="1:9" s="13" customFormat="1" ht="16.5" thickBot="1" x14ac:dyDescent="0.3">
      <c r="A153" s="83"/>
      <c r="B153" s="382"/>
      <c r="C153" s="485"/>
      <c r="D153" s="486"/>
      <c r="E153" s="487"/>
      <c r="F153" s="381"/>
      <c r="G153" s="87"/>
      <c r="H153" s="254"/>
      <c r="I153" s="254"/>
    </row>
    <row r="154" spans="1:9" s="13" customFormat="1" x14ac:dyDescent="0.25">
      <c r="A154" s="83"/>
      <c r="B154" s="389"/>
      <c r="C154" s="390"/>
      <c r="D154" s="390"/>
      <c r="E154" s="390"/>
      <c r="F154" s="391"/>
      <c r="G154" s="87"/>
      <c r="H154" s="254"/>
      <c r="I154" s="254"/>
    </row>
    <row r="155" spans="1:9" s="13" customFormat="1" x14ac:dyDescent="0.25">
      <c r="A155" s="83"/>
      <c r="B155" s="83"/>
      <c r="C155" s="83"/>
      <c r="D155" s="83"/>
      <c r="E155" s="83"/>
      <c r="F155" s="87"/>
      <c r="G155" s="87"/>
      <c r="H155" s="254"/>
      <c r="I155" s="254"/>
    </row>
    <row r="156" spans="1:9" s="13" customFormat="1" x14ac:dyDescent="0.25">
      <c r="A156" s="83"/>
      <c r="B156" s="376"/>
      <c r="C156" s="377"/>
      <c r="D156" s="377"/>
      <c r="E156" s="378"/>
      <c r="F156" s="379"/>
      <c r="G156" s="87"/>
      <c r="H156" s="254"/>
      <c r="I156" s="254"/>
    </row>
    <row r="157" spans="1:9" s="13" customFormat="1" ht="34.5" customHeight="1" x14ac:dyDescent="0.25">
      <c r="A157" s="83"/>
      <c r="B157" s="380">
        <v>19</v>
      </c>
      <c r="C157" s="484" t="s">
        <v>742</v>
      </c>
      <c r="D157" s="484"/>
      <c r="E157" s="484"/>
      <c r="F157" s="381"/>
      <c r="G157" s="87"/>
      <c r="H157" s="254"/>
      <c r="I157" s="254"/>
    </row>
    <row r="158" spans="1:9" s="13" customFormat="1" ht="16.5" thickBot="1" x14ac:dyDescent="0.3">
      <c r="A158" s="83"/>
      <c r="B158" s="382"/>
      <c r="C158" s="81"/>
      <c r="D158" s="81"/>
      <c r="E158" s="81"/>
      <c r="F158" s="381"/>
      <c r="G158" s="87"/>
      <c r="H158" s="254"/>
      <c r="I158" s="254"/>
    </row>
    <row r="159" spans="1:9" s="13" customFormat="1" ht="16.5" thickBot="1" x14ac:dyDescent="0.3">
      <c r="A159" s="83"/>
      <c r="B159" s="382"/>
      <c r="C159" s="485"/>
      <c r="D159" s="486"/>
      <c r="E159" s="487"/>
      <c r="F159" s="381"/>
      <c r="G159" s="87"/>
      <c r="H159" s="254"/>
      <c r="I159" s="254"/>
    </row>
    <row r="160" spans="1:9" s="13" customFormat="1" x14ac:dyDescent="0.25">
      <c r="A160" s="83"/>
      <c r="B160" s="389"/>
      <c r="C160" s="390"/>
      <c r="D160" s="390"/>
      <c r="E160" s="390"/>
      <c r="F160" s="391"/>
      <c r="G160" s="87"/>
      <c r="H160" s="254"/>
      <c r="I160" s="254"/>
    </row>
    <row r="161" spans="1:9" s="13" customFormat="1" x14ac:dyDescent="0.25">
      <c r="A161" s="83"/>
      <c r="B161" s="83"/>
      <c r="C161" s="83"/>
      <c r="D161" s="83"/>
      <c r="E161" s="83"/>
      <c r="F161" s="87"/>
      <c r="G161" s="87"/>
      <c r="H161" s="254"/>
      <c r="I161" s="254"/>
    </row>
    <row r="162" spans="1:9" s="13" customFormat="1" x14ac:dyDescent="0.25">
      <c r="A162" s="83"/>
      <c r="B162" s="376"/>
      <c r="C162" s="377"/>
      <c r="D162" s="377"/>
      <c r="E162" s="378"/>
      <c r="F162" s="379"/>
      <c r="G162" s="87"/>
      <c r="H162" s="254"/>
      <c r="I162" s="254"/>
    </row>
    <row r="163" spans="1:9" s="13" customFormat="1" ht="32.25" customHeight="1" x14ac:dyDescent="0.25">
      <c r="A163" s="83"/>
      <c r="B163" s="380">
        <v>20</v>
      </c>
      <c r="C163" s="484" t="s">
        <v>743</v>
      </c>
      <c r="D163" s="484"/>
      <c r="E163" s="484"/>
      <c r="F163" s="381"/>
      <c r="G163" s="87"/>
      <c r="H163" s="254"/>
      <c r="I163" s="254"/>
    </row>
    <row r="164" spans="1:9" s="13" customFormat="1" ht="16.5" thickBot="1" x14ac:dyDescent="0.3">
      <c r="A164" s="83"/>
      <c r="B164" s="382"/>
      <c r="C164" s="81"/>
      <c r="D164" s="81"/>
      <c r="E164" s="81"/>
      <c r="F164" s="381"/>
      <c r="G164" s="87"/>
      <c r="H164" s="254"/>
      <c r="I164" s="254"/>
    </row>
    <row r="165" spans="1:9" s="13" customFormat="1" ht="16.5" thickBot="1" x14ac:dyDescent="0.3">
      <c r="A165" s="83"/>
      <c r="B165" s="382"/>
      <c r="C165" s="485"/>
      <c r="D165" s="486"/>
      <c r="E165" s="487"/>
      <c r="F165" s="381"/>
      <c r="G165" s="87"/>
      <c r="H165" s="254"/>
      <c r="I165" s="254"/>
    </row>
    <row r="166" spans="1:9" s="13" customFormat="1" x14ac:dyDescent="0.25">
      <c r="A166" s="83"/>
      <c r="B166" s="389"/>
      <c r="C166" s="390"/>
      <c r="D166" s="390"/>
      <c r="E166" s="390"/>
      <c r="F166" s="391"/>
      <c r="G166" s="87"/>
      <c r="H166" s="254"/>
      <c r="I166" s="254"/>
    </row>
    <row r="167" spans="1:9" s="13" customFormat="1" x14ac:dyDescent="0.25">
      <c r="A167" s="83"/>
      <c r="B167" s="83"/>
      <c r="C167" s="83"/>
      <c r="D167" s="83"/>
      <c r="E167" s="83"/>
      <c r="F167" s="87"/>
      <c r="G167" s="87"/>
      <c r="H167" s="254"/>
      <c r="I167" s="254"/>
    </row>
    <row r="168" spans="1:9" s="13" customFormat="1" x14ac:dyDescent="0.25">
      <c r="A168" s="83"/>
      <c r="B168" s="376"/>
      <c r="C168" s="377"/>
      <c r="D168" s="377"/>
      <c r="E168" s="378"/>
      <c r="F168" s="379"/>
      <c r="G168" s="87"/>
      <c r="H168" s="254"/>
      <c r="I168" s="254"/>
    </row>
    <row r="169" spans="1:9" s="13" customFormat="1" ht="32.25" customHeight="1" x14ac:dyDescent="0.25">
      <c r="A169" s="83"/>
      <c r="B169" s="380">
        <v>21</v>
      </c>
      <c r="C169" s="484" t="s">
        <v>769</v>
      </c>
      <c r="D169" s="484"/>
      <c r="E169" s="484"/>
      <c r="F169" s="381"/>
      <c r="G169" s="87"/>
      <c r="H169" s="254"/>
      <c r="I169" s="254"/>
    </row>
    <row r="170" spans="1:9" s="13" customFormat="1" ht="16.5" thickBot="1" x14ac:dyDescent="0.3">
      <c r="A170" s="83"/>
      <c r="B170" s="382"/>
      <c r="C170" s="81"/>
      <c r="D170" s="81"/>
      <c r="E170" s="81"/>
      <c r="F170" s="381"/>
      <c r="G170" s="87"/>
      <c r="H170" s="254"/>
      <c r="I170" s="254"/>
    </row>
    <row r="171" spans="1:9" s="13" customFormat="1" ht="16.5" thickBot="1" x14ac:dyDescent="0.3">
      <c r="A171" s="83"/>
      <c r="B171" s="382"/>
      <c r="C171" s="485"/>
      <c r="D171" s="486"/>
      <c r="E171" s="487"/>
      <c r="F171" s="381"/>
      <c r="G171" s="87"/>
      <c r="H171" s="254"/>
      <c r="I171" s="254"/>
    </row>
    <row r="172" spans="1:9" s="13" customFormat="1" x14ac:dyDescent="0.25">
      <c r="A172" s="83"/>
      <c r="B172" s="389"/>
      <c r="C172" s="390"/>
      <c r="D172" s="390"/>
      <c r="E172" s="390"/>
      <c r="F172" s="391"/>
      <c r="G172" s="87"/>
      <c r="H172" s="254"/>
      <c r="I172" s="254"/>
    </row>
    <row r="173" spans="1:9" s="13" customFormat="1" x14ac:dyDescent="0.25">
      <c r="A173" s="83"/>
      <c r="B173" s="83"/>
      <c r="C173" s="83"/>
      <c r="D173" s="83"/>
      <c r="E173" s="83"/>
      <c r="F173" s="87"/>
      <c r="G173" s="87"/>
      <c r="H173" s="254"/>
      <c r="I173" s="254"/>
    </row>
    <row r="174" spans="1:9" s="13" customFormat="1" x14ac:dyDescent="0.25">
      <c r="A174" s="83"/>
      <c r="B174" s="376"/>
      <c r="C174" s="377"/>
      <c r="D174" s="377"/>
      <c r="E174" s="378"/>
      <c r="F174" s="379"/>
      <c r="G174" s="87"/>
      <c r="H174" s="254"/>
      <c r="I174" s="254"/>
    </row>
    <row r="175" spans="1:9" s="13" customFormat="1" ht="33" customHeight="1" x14ac:dyDescent="0.25">
      <c r="A175" s="83"/>
      <c r="B175" s="380">
        <v>22</v>
      </c>
      <c r="C175" s="484" t="s">
        <v>740</v>
      </c>
      <c r="D175" s="484"/>
      <c r="E175" s="484"/>
      <c r="F175" s="381"/>
      <c r="G175" s="87"/>
      <c r="H175" s="254"/>
      <c r="I175" s="254"/>
    </row>
    <row r="176" spans="1:9" s="13" customFormat="1" ht="16.5" thickBot="1" x14ac:dyDescent="0.3">
      <c r="A176" s="83"/>
      <c r="B176" s="382"/>
      <c r="C176" s="81"/>
      <c r="D176" s="81"/>
      <c r="E176" s="81"/>
      <c r="F176" s="381"/>
      <c r="G176" s="87"/>
      <c r="H176" s="254"/>
      <c r="I176" s="254"/>
    </row>
    <row r="177" spans="1:9" s="13" customFormat="1" ht="16.5" thickBot="1" x14ac:dyDescent="0.3">
      <c r="A177" s="83"/>
      <c r="B177" s="382"/>
      <c r="C177" s="485"/>
      <c r="D177" s="486"/>
      <c r="E177" s="487"/>
      <c r="F177" s="381"/>
      <c r="G177" s="87"/>
      <c r="H177" s="254"/>
      <c r="I177" s="254"/>
    </row>
    <row r="178" spans="1:9" s="13" customFormat="1" x14ac:dyDescent="0.25">
      <c r="A178" s="83"/>
      <c r="B178" s="389"/>
      <c r="C178" s="390"/>
      <c r="D178" s="390"/>
      <c r="E178" s="390"/>
      <c r="F178" s="391"/>
      <c r="G178" s="87"/>
      <c r="H178" s="254"/>
      <c r="I178" s="254"/>
    </row>
    <row r="179" spans="1:9" s="13" customFormat="1" x14ac:dyDescent="0.25">
      <c r="A179" s="83"/>
      <c r="B179" s="83"/>
      <c r="C179" s="83"/>
      <c r="D179" s="83"/>
      <c r="E179" s="83"/>
      <c r="F179" s="87"/>
      <c r="G179" s="87"/>
      <c r="H179" s="254"/>
      <c r="I179" s="254"/>
    </row>
    <row r="180" spans="1:9" s="13" customFormat="1" x14ac:dyDescent="0.25">
      <c r="A180" s="83"/>
      <c r="B180" s="376"/>
      <c r="C180" s="377"/>
      <c r="D180" s="377"/>
      <c r="E180" s="378"/>
      <c r="F180" s="379"/>
      <c r="G180" s="87"/>
      <c r="H180" s="254"/>
      <c r="I180" s="254"/>
    </row>
    <row r="181" spans="1:9" s="13" customFormat="1" x14ac:dyDescent="0.25">
      <c r="A181" s="83"/>
      <c r="B181" s="380">
        <v>23</v>
      </c>
      <c r="C181" s="484" t="s">
        <v>741</v>
      </c>
      <c r="D181" s="484"/>
      <c r="E181" s="484"/>
      <c r="F181" s="381"/>
      <c r="G181" s="87"/>
      <c r="H181" s="254"/>
      <c r="I181" s="254"/>
    </row>
    <row r="182" spans="1:9" s="13" customFormat="1" ht="16.5" thickBot="1" x14ac:dyDescent="0.3">
      <c r="A182" s="83"/>
      <c r="B182" s="382"/>
      <c r="C182" s="81"/>
      <c r="D182" s="81"/>
      <c r="E182" s="81"/>
      <c r="F182" s="381"/>
      <c r="G182" s="87"/>
      <c r="H182" s="254"/>
      <c r="I182" s="254"/>
    </row>
    <row r="183" spans="1:9" s="13" customFormat="1" ht="16.5" thickBot="1" x14ac:dyDescent="0.3">
      <c r="A183" s="83"/>
      <c r="B183" s="382"/>
      <c r="C183" s="485"/>
      <c r="D183" s="486"/>
      <c r="E183" s="487"/>
      <c r="F183" s="381"/>
      <c r="G183" s="87"/>
      <c r="H183" s="254" t="b">
        <f>IF(AND(C183=0,OR(C187&lt;&gt;"",C188&lt;&gt;"",C189&lt;&gt;"")),FALSE,TRUE)</f>
        <v>1</v>
      </c>
      <c r="I183" s="254"/>
    </row>
    <row r="184" spans="1:9" s="13" customFormat="1" x14ac:dyDescent="0.25">
      <c r="A184" s="83"/>
      <c r="B184" s="419"/>
      <c r="C184" s="420"/>
      <c r="D184" s="420"/>
      <c r="E184" s="420"/>
      <c r="F184" s="421"/>
      <c r="G184" s="87"/>
      <c r="H184" s="254" t="b">
        <f>IF(AND(C183&lt;&gt;0,C187="",C188="",C189=""),FALSE,TRUE)</f>
        <v>1</v>
      </c>
      <c r="I184" s="254"/>
    </row>
    <row r="185" spans="1:9" s="13" customFormat="1" ht="32.25" customHeight="1" x14ac:dyDescent="0.25">
      <c r="A185" s="83"/>
      <c r="B185" s="380" t="s">
        <v>771</v>
      </c>
      <c r="C185" s="476" t="s">
        <v>773</v>
      </c>
      <c r="D185" s="476"/>
      <c r="E185" s="476"/>
      <c r="F185" s="381"/>
      <c r="G185" s="87"/>
      <c r="H185" s="254"/>
      <c r="I185" s="254"/>
    </row>
    <row r="186" spans="1:9" s="13" customFormat="1" ht="16.5" thickBot="1" x14ac:dyDescent="0.3">
      <c r="A186" s="83"/>
      <c r="B186" s="382"/>
      <c r="C186" s="81"/>
      <c r="D186" s="81"/>
      <c r="E186" s="81"/>
      <c r="F186" s="381"/>
      <c r="G186" s="87"/>
      <c r="H186" s="254"/>
      <c r="I186" s="254"/>
    </row>
    <row r="187" spans="1:9" s="13" customFormat="1" ht="16.5" thickBot="1" x14ac:dyDescent="0.3">
      <c r="A187" s="83"/>
      <c r="B187" s="383"/>
      <c r="C187" s="488"/>
      <c r="D187" s="488"/>
      <c r="E187" s="488"/>
      <c r="F187" s="384"/>
      <c r="G187" s="87"/>
      <c r="H187" s="254"/>
      <c r="I187" s="254"/>
    </row>
    <row r="188" spans="1:9" s="13" customFormat="1" ht="16.5" thickBot="1" x14ac:dyDescent="0.3">
      <c r="A188" s="83"/>
      <c r="B188" s="383"/>
      <c r="C188" s="488"/>
      <c r="D188" s="488"/>
      <c r="E188" s="488"/>
      <c r="F188" s="384"/>
      <c r="G188" s="87"/>
      <c r="H188" s="254"/>
      <c r="I188" s="254"/>
    </row>
    <row r="189" spans="1:9" s="13" customFormat="1" ht="16.5" thickBot="1" x14ac:dyDescent="0.3">
      <c r="A189" s="83"/>
      <c r="B189" s="383"/>
      <c r="C189" s="488"/>
      <c r="D189" s="488"/>
      <c r="E189" s="488"/>
      <c r="F189" s="384"/>
      <c r="G189" s="87"/>
      <c r="H189" s="254"/>
      <c r="I189" s="254"/>
    </row>
    <row r="190" spans="1:9" s="13" customFormat="1" x14ac:dyDescent="0.25">
      <c r="A190" s="83"/>
      <c r="B190" s="389"/>
      <c r="C190" s="390"/>
      <c r="D190" s="390"/>
      <c r="E190" s="390"/>
      <c r="F190" s="391"/>
      <c r="G190" s="87"/>
      <c r="H190" s="254"/>
      <c r="I190" s="254"/>
    </row>
    <row r="191" spans="1:9" s="13" customFormat="1" x14ac:dyDescent="0.25">
      <c r="A191" s="84"/>
      <c r="B191" s="85"/>
      <c r="C191" s="86"/>
      <c r="D191" s="86"/>
      <c r="E191" s="255"/>
      <c r="F191" s="88"/>
      <c r="G191" s="87"/>
      <c r="H191" s="254"/>
      <c r="I191" s="254"/>
    </row>
    <row r="192" spans="1:9" s="13" customFormat="1" x14ac:dyDescent="0.25">
      <c r="A192" s="84"/>
      <c r="B192" s="85"/>
      <c r="C192" s="86"/>
      <c r="D192" s="86"/>
      <c r="E192" s="255"/>
      <c r="F192" s="88"/>
      <c r="G192" s="87"/>
      <c r="H192" s="254"/>
      <c r="I192" s="254"/>
    </row>
    <row r="193" spans="1:9" s="13" customFormat="1" x14ac:dyDescent="0.25">
      <c r="A193" s="84"/>
      <c r="B193" s="85"/>
      <c r="C193" s="86"/>
      <c r="D193" s="256" t="s">
        <v>352</v>
      </c>
      <c r="E193" s="82"/>
      <c r="F193" s="88"/>
      <c r="G193" s="87"/>
      <c r="H193" s="254"/>
      <c r="I193" s="254"/>
    </row>
    <row r="194" spans="1:9" s="13" customFormat="1" x14ac:dyDescent="0.25">
      <c r="A194" s="84"/>
      <c r="B194" s="255"/>
      <c r="C194" s="82"/>
      <c r="D194" s="175" t="b">
        <f>IF(OR(ISBLANK(E11),ISBLANK(E12),ISBLANK(E13),ISBLANK(E14),ISBLANK(E15),ISBLANK(E21),ISBLANK(E22),ISBLANK(E23),ISBLANK(E24),ISBLANK(E25),ISBLANK(E26),ISBLANK(E27),ISBLANK(E28),ISBLANK(C35),ISBLANK(C43),ISBLANK(C51),ISBLANK(C59),ISBLANK(C67),ISBLANK(C75),ISBLANK(C83),ISBLANK(C91),ISBLANK(C97),ISBLANK(C103),ISBLANK(C109),ISBLANK(C115),ISBLANK(C123),ISBLANK(C131),ISBLANK(C139),ISBLANK(C153),ISBLANK(C159),ISBLANK(C165),ISBLANK(C171),ISBLANK(C177),ISBLANK(C183),H6=FALSE,I6=FALSE),FALSE,TRUE)</f>
        <v>0</v>
      </c>
      <c r="E194" s="66"/>
      <c r="F194" s="82"/>
      <c r="G194" s="87"/>
      <c r="H194" s="254"/>
      <c r="I194" s="254"/>
    </row>
    <row r="195" spans="1:9" s="13" customFormat="1" x14ac:dyDescent="0.25">
      <c r="A195" s="84"/>
      <c r="B195" s="256"/>
      <c r="C195" s="256"/>
      <c r="D195" s="256"/>
      <c r="E195" s="66"/>
      <c r="F195" s="89"/>
      <c r="G195" s="87"/>
      <c r="H195" s="254"/>
      <c r="I195" s="254"/>
    </row>
  </sheetData>
  <sheetProtection algorithmName="SHA-512" hashValue="yixaCc5V9X1H1cNWR2v9eZ+qUtWqI6+Eyr5Y50OZbO1u4QvpB3wOfutRD52uScLDUyC/fDveVBFQPx76LLsHyQ==" saltValue="Z7FGE2XspoOcL0geQ63InQ==" spinCount="100000" sheet="1" objects="1" scenarios="1"/>
  <mergeCells count="89">
    <mergeCell ref="C142:E142"/>
    <mergeCell ref="C188:E188"/>
    <mergeCell ref="C189:E189"/>
    <mergeCell ref="C185:E185"/>
    <mergeCell ref="C187:E187"/>
    <mergeCell ref="C171:E171"/>
    <mergeCell ref="C175:E175"/>
    <mergeCell ref="C177:E177"/>
    <mergeCell ref="C181:E181"/>
    <mergeCell ref="C183:E183"/>
    <mergeCell ref="C157:E157"/>
    <mergeCell ref="C159:E159"/>
    <mergeCell ref="C163:E163"/>
    <mergeCell ref="C165:E165"/>
    <mergeCell ref="C169:E169"/>
    <mergeCell ref="C143:E143"/>
    <mergeCell ref="C151:E151"/>
    <mergeCell ref="C153:E153"/>
    <mergeCell ref="C145:E145"/>
    <mergeCell ref="C146:E146"/>
    <mergeCell ref="C147:E147"/>
    <mergeCell ref="C135:E135"/>
    <mergeCell ref="C136:E136"/>
    <mergeCell ref="C137:E137"/>
    <mergeCell ref="C139:E139"/>
    <mergeCell ref="C141:E141"/>
    <mergeCell ref="C123:E123"/>
    <mergeCell ref="C127:E127"/>
    <mergeCell ref="C128:E128"/>
    <mergeCell ref="C129:E129"/>
    <mergeCell ref="C131:E131"/>
    <mergeCell ref="C113:E113"/>
    <mergeCell ref="C115:E115"/>
    <mergeCell ref="C119:E119"/>
    <mergeCell ref="C120:E120"/>
    <mergeCell ref="C121:E121"/>
    <mergeCell ref="C97:E97"/>
    <mergeCell ref="C101:E101"/>
    <mergeCell ref="C103:E103"/>
    <mergeCell ref="C107:E107"/>
    <mergeCell ref="C109:E109"/>
    <mergeCell ref="C91:E91"/>
    <mergeCell ref="C95:E95"/>
    <mergeCell ref="C80:E80"/>
    <mergeCell ref="C81:E81"/>
    <mergeCell ref="C83:E83"/>
    <mergeCell ref="C87:E87"/>
    <mergeCell ref="C88:E88"/>
    <mergeCell ref="C72:E72"/>
    <mergeCell ref="C73:E73"/>
    <mergeCell ref="C75:E75"/>
    <mergeCell ref="C79:E79"/>
    <mergeCell ref="C89:E89"/>
    <mergeCell ref="C39:E39"/>
    <mergeCell ref="C40:E40"/>
    <mergeCell ref="C43:E43"/>
    <mergeCell ref="C41:E41"/>
    <mergeCell ref="C71:E71"/>
    <mergeCell ref="C67:E67"/>
    <mergeCell ref="C56:E56"/>
    <mergeCell ref="C47:E47"/>
    <mergeCell ref="C48:E48"/>
    <mergeCell ref="C49:E49"/>
    <mergeCell ref="C51:E51"/>
    <mergeCell ref="C55:E55"/>
    <mergeCell ref="C57:E57"/>
    <mergeCell ref="C63:E63"/>
    <mergeCell ref="C65:E65"/>
    <mergeCell ref="C24:D24"/>
    <mergeCell ref="C25:D25"/>
    <mergeCell ref="C19:E19"/>
    <mergeCell ref="C21:D21"/>
    <mergeCell ref="C35:E35"/>
    <mergeCell ref="B6:F6"/>
    <mergeCell ref="C9:E9"/>
    <mergeCell ref="C59:E59"/>
    <mergeCell ref="C64:E64"/>
    <mergeCell ref="C32:E32"/>
    <mergeCell ref="C33:E33"/>
    <mergeCell ref="C26:D26"/>
    <mergeCell ref="C27:D27"/>
    <mergeCell ref="C28:D28"/>
    <mergeCell ref="C11:D11"/>
    <mergeCell ref="C12:D12"/>
    <mergeCell ref="C13:D13"/>
    <mergeCell ref="C14:D14"/>
    <mergeCell ref="C15:D15"/>
    <mergeCell ref="C22:D22"/>
    <mergeCell ref="C23:D23"/>
  </mergeCells>
  <conditionalFormatting sqref="D194">
    <cfRule type="containsText" dxfId="98" priority="1" operator="containsText" text="FALSE">
      <formula>NOT(ISERROR(SEARCH("FALSE",D194)))</formula>
    </cfRule>
    <cfRule type="containsText" dxfId="97" priority="2" operator="containsText" text="TRUE">
      <formula>NOT(ISERROR(SEARCH("TRUE",D194)))</formula>
    </cfRule>
    <cfRule type="containsText" dxfId="96" priority="3" operator="containsText" text="FALSE">
      <formula>NOT(ISERROR(SEARCH("FALSE",D194)))</formula>
    </cfRule>
  </conditionalFormatting>
  <dataValidations count="5">
    <dataValidation operator="greaterThanOrEqual" allowBlank="1" showInputMessage="1" showErrorMessage="1" promptTitle="Input data" sqref="B11:B15 B21:B28 B145:B147 B187:B189" xr:uid="{A01FEC38-07F3-40C1-A041-FDF30EF4044A}"/>
    <dataValidation type="list" allowBlank="1" showInputMessage="1" showErrorMessage="1" sqref="C115:E115 E21:E28 C97:E97 C103:E103 C109:E109 E11:E15" xr:uid="{77BA463A-422B-43CE-8DE9-D9FCEE445EFF}">
      <formula1>List_YesNo</formula1>
    </dataValidation>
    <dataValidation type="whole" operator="greaterThanOrEqual" allowBlank="1" showInputMessage="1" showErrorMessage="1" prompt="Insert a non negative integer value" sqref="C35:E35 C43:E43 C51:E51 C59:E59 C67:E67 C75:E75 C83:E83 C91:E91 C123:E123 C131:E131 C139:E139" xr:uid="{7F98F1FC-E996-4C02-960C-8745FE2DFE43}">
      <formula1>0</formula1>
    </dataValidation>
    <dataValidation operator="greaterThanOrEqual" allowBlank="1" showInputMessage="1" showErrorMessage="1" sqref="C145:E147 C187:E189" xr:uid="{975A0857-493B-4031-8EEF-8F9F65D9FB01}"/>
    <dataValidation type="whole" operator="greaterThanOrEqual" allowBlank="1" showInputMessage="1" showErrorMessage="1" promptTitle="Input data" prompt="Insert a non-negative integer number" sqref="C177:E177 C153:E153 C159:E159 C165:E165 C171:E171 C183:E183" xr:uid="{62D4149B-BBAD-49E5-9FA9-5581CAFA50FE}">
      <formula1>0</formula1>
    </dataValidation>
  </dataValidations>
  <pageMargins left="0.7" right="0.7" top="0.75" bottom="0.75" header="0.3" footer="0.3"/>
  <pageSetup paperSize="9" scale="71" fitToHeight="0" orientation="portrait" r:id="rId1"/>
  <rowBreaks count="2" manualBreakCount="2">
    <brk id="53" max="6" man="1"/>
    <brk id="173"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L273"/>
  <sheetViews>
    <sheetView zoomScaleNormal="100" zoomScaleSheetLayoutView="100" workbookViewId="0"/>
  </sheetViews>
  <sheetFormatPr defaultRowHeight="15" x14ac:dyDescent="0.25"/>
  <cols>
    <col min="1" max="1" width="2.7109375" style="236" customWidth="1"/>
    <col min="2" max="2" width="5.7109375" style="236" customWidth="1"/>
    <col min="3" max="3" width="40.7109375" style="236" customWidth="1"/>
    <col min="4" max="4" width="15.7109375" style="236" customWidth="1"/>
    <col min="5" max="5" width="2.7109375" style="236" customWidth="1"/>
    <col min="6" max="6" width="5.7109375" style="236" customWidth="1"/>
    <col min="7" max="7" width="40.7109375" style="236" customWidth="1"/>
    <col min="8" max="8" width="15.7109375" style="236" customWidth="1"/>
    <col min="9" max="9" width="2.7109375" style="236" customWidth="1"/>
    <col min="10" max="10" width="5.7109375" style="236" customWidth="1"/>
    <col min="11" max="11" width="40.7109375" style="236" customWidth="1"/>
    <col min="12" max="12" width="15.7109375" style="236" customWidth="1"/>
    <col min="13" max="13" width="2.7109375" style="236" customWidth="1"/>
    <col min="14" max="14" width="5.7109375" style="236" customWidth="1"/>
    <col min="15" max="15" width="55.7109375" style="236" customWidth="1"/>
    <col min="16" max="16" width="2.7109375" style="236" customWidth="1"/>
    <col min="17" max="17" width="5.7109375" style="236" customWidth="1"/>
    <col min="18" max="18" width="55.7109375" style="236" customWidth="1"/>
    <col min="19" max="19" width="2.7109375" style="236" customWidth="1"/>
    <col min="20" max="20" width="5.7109375" style="236" customWidth="1"/>
    <col min="21" max="21" width="55.7109375" style="236" customWidth="1"/>
    <col min="22" max="22" width="2.7109375" style="236" customWidth="1"/>
    <col min="23" max="16384" width="9.140625" style="236"/>
  </cols>
  <sheetData>
    <row r="1" spans="1:35" s="143" customFormat="1" ht="15.75" x14ac:dyDescent="0.25">
      <c r="A1" s="133"/>
      <c r="B1" s="136" t="s">
        <v>617</v>
      </c>
      <c r="C1" s="117"/>
      <c r="D1" s="137"/>
      <c r="E1" s="137"/>
      <c r="F1" s="137"/>
      <c r="G1" s="138"/>
      <c r="H1" s="243"/>
      <c r="I1" s="243"/>
      <c r="J1" s="243"/>
      <c r="K1" s="244"/>
      <c r="L1" s="243"/>
      <c r="M1" s="244"/>
      <c r="N1" s="244"/>
      <c r="O1" s="244"/>
      <c r="P1" s="244"/>
      <c r="Q1" s="244"/>
      <c r="R1" s="244"/>
      <c r="S1" s="244"/>
      <c r="T1" s="244"/>
      <c r="U1" s="244"/>
      <c r="V1" s="244"/>
    </row>
    <row r="2" spans="1:35" s="143" customFormat="1" ht="15.75" x14ac:dyDescent="0.25">
      <c r="A2" s="246"/>
      <c r="B2" s="118"/>
      <c r="C2" s="117"/>
      <c r="D2" s="137"/>
      <c r="E2" s="137"/>
      <c r="F2" s="137"/>
      <c r="G2" s="138"/>
      <c r="H2" s="243"/>
      <c r="I2" s="243"/>
      <c r="J2" s="243"/>
      <c r="K2" s="244"/>
      <c r="L2" s="243"/>
      <c r="M2" s="244"/>
      <c r="N2" s="244"/>
      <c r="O2" s="244"/>
      <c r="P2" s="244"/>
      <c r="Q2" s="244"/>
      <c r="R2" s="244"/>
      <c r="S2" s="244"/>
      <c r="T2" s="244"/>
      <c r="U2" s="244"/>
      <c r="V2" s="244"/>
    </row>
    <row r="3" spans="1:35" s="143" customFormat="1" ht="15.75" x14ac:dyDescent="0.25">
      <c r="A3" s="246"/>
      <c r="B3" s="119">
        <f>'Section A'!D19</f>
        <v>0</v>
      </c>
      <c r="C3" s="117"/>
      <c r="D3" s="137"/>
      <c r="E3" s="137"/>
      <c r="F3" s="137"/>
      <c r="G3" s="138"/>
      <c r="H3" s="243"/>
      <c r="I3" s="243"/>
      <c r="J3" s="243"/>
      <c r="K3" s="244"/>
      <c r="L3" s="243"/>
      <c r="M3" s="244"/>
      <c r="N3" s="244"/>
      <c r="O3" s="244"/>
      <c r="P3" s="244"/>
      <c r="Q3" s="244"/>
      <c r="R3" s="244"/>
      <c r="S3" s="244"/>
      <c r="T3" s="244"/>
      <c r="U3" s="244"/>
      <c r="V3" s="244"/>
    </row>
    <row r="4" spans="1:35" s="143" customFormat="1" ht="15.75" x14ac:dyDescent="0.25">
      <c r="A4" s="247"/>
      <c r="B4" s="137"/>
      <c r="C4" s="244"/>
      <c r="D4" s="259"/>
      <c r="E4" s="247"/>
      <c r="F4" s="247"/>
      <c r="G4" s="138"/>
      <c r="H4" s="243"/>
      <c r="I4" s="245"/>
      <c r="J4" s="245"/>
      <c r="K4" s="244"/>
      <c r="L4" s="243"/>
      <c r="M4" s="244"/>
      <c r="N4" s="244"/>
      <c r="O4" s="244"/>
      <c r="P4" s="244"/>
      <c r="Q4" s="244"/>
      <c r="R4" s="244"/>
      <c r="S4" s="244"/>
      <c r="T4" s="244"/>
      <c r="U4" s="244"/>
      <c r="V4" s="244"/>
    </row>
    <row r="5" spans="1:35" s="143" customFormat="1" ht="15.75" x14ac:dyDescent="0.25">
      <c r="A5" s="248"/>
      <c r="B5" s="139"/>
      <c r="C5" s="139"/>
      <c r="D5" s="137"/>
      <c r="E5" s="137"/>
      <c r="F5" s="137"/>
      <c r="G5" s="138"/>
      <c r="H5" s="243"/>
      <c r="I5" s="245"/>
      <c r="J5" s="245"/>
      <c r="K5" s="244"/>
      <c r="L5" s="243"/>
      <c r="M5" s="244"/>
      <c r="N5" s="244"/>
      <c r="O5" s="244"/>
      <c r="P5" s="244"/>
      <c r="Q5" s="244"/>
      <c r="R5" s="244"/>
      <c r="S5" s="244"/>
      <c r="T5" s="244"/>
      <c r="U5" s="244"/>
      <c r="V5" s="244"/>
    </row>
    <row r="6" spans="1:35" s="143" customFormat="1" ht="15.75" x14ac:dyDescent="0.25">
      <c r="A6" s="248"/>
      <c r="B6" s="474" t="s">
        <v>796</v>
      </c>
      <c r="C6" s="474"/>
      <c r="D6" s="474"/>
      <c r="E6" s="474"/>
      <c r="F6" s="474"/>
      <c r="G6" s="474"/>
      <c r="H6" s="474"/>
      <c r="I6" s="474"/>
      <c r="J6" s="474"/>
      <c r="K6" s="474"/>
      <c r="L6" s="474"/>
      <c r="M6" s="474"/>
      <c r="N6" s="474"/>
      <c r="O6" s="474"/>
      <c r="P6" s="474"/>
      <c r="Q6" s="474"/>
      <c r="R6" s="474"/>
      <c r="S6" s="474"/>
      <c r="T6" s="474"/>
      <c r="U6" s="474"/>
      <c r="V6" s="244"/>
    </row>
    <row r="7" spans="1:35" x14ac:dyDescent="0.25">
      <c r="A7" s="198"/>
      <c r="B7" s="197"/>
      <c r="C7" s="197"/>
      <c r="D7" s="197"/>
      <c r="E7" s="197"/>
      <c r="F7" s="197"/>
      <c r="G7" s="198"/>
      <c r="H7" s="243"/>
      <c r="I7" s="245"/>
      <c r="J7" s="245"/>
      <c r="K7" s="245"/>
      <c r="L7" s="243"/>
      <c r="M7" s="245"/>
      <c r="N7" s="245"/>
      <c r="O7" s="245"/>
      <c r="P7" s="245"/>
      <c r="Q7" s="245"/>
      <c r="R7" s="245"/>
      <c r="S7" s="245"/>
      <c r="T7" s="245"/>
      <c r="U7" s="245"/>
      <c r="V7" s="245"/>
    </row>
    <row r="8" spans="1:35" x14ac:dyDescent="0.25">
      <c r="A8" s="200"/>
      <c r="B8" s="498" t="s">
        <v>509</v>
      </c>
      <c r="C8" s="498"/>
      <c r="D8" s="498"/>
      <c r="E8" s="498"/>
      <c r="F8" s="498"/>
      <c r="G8" s="498"/>
      <c r="H8" s="498"/>
      <c r="I8" s="498"/>
      <c r="J8" s="498"/>
      <c r="K8" s="498"/>
      <c r="L8" s="498"/>
      <c r="M8" s="498"/>
      <c r="N8" s="498"/>
      <c r="O8" s="498"/>
      <c r="P8" s="498"/>
      <c r="Q8" s="498"/>
      <c r="R8" s="498"/>
      <c r="S8" s="498"/>
      <c r="T8" s="498"/>
      <c r="U8" s="498"/>
      <c r="V8" s="198"/>
      <c r="X8" s="249"/>
      <c r="Y8" s="249"/>
      <c r="Z8" s="249"/>
      <c r="AA8" s="249"/>
      <c r="AB8" s="249"/>
      <c r="AC8" s="249"/>
      <c r="AD8" s="249"/>
      <c r="AE8" s="249"/>
      <c r="AF8" s="249"/>
      <c r="AG8" s="249"/>
      <c r="AH8" s="249"/>
      <c r="AI8" s="249"/>
    </row>
    <row r="9" spans="1:35" x14ac:dyDescent="0.25">
      <c r="A9" s="200"/>
      <c r="B9" s="497" t="s">
        <v>687</v>
      </c>
      <c r="C9" s="497"/>
      <c r="D9" s="497"/>
      <c r="E9" s="497"/>
      <c r="F9" s="497"/>
      <c r="G9" s="497"/>
      <c r="H9" s="497"/>
      <c r="I9" s="497"/>
      <c r="J9" s="497"/>
      <c r="K9" s="497"/>
      <c r="L9" s="497"/>
      <c r="M9" s="497"/>
      <c r="N9" s="497"/>
      <c r="O9" s="497"/>
      <c r="P9" s="497"/>
      <c r="Q9" s="497"/>
      <c r="R9" s="497"/>
      <c r="S9" s="497"/>
      <c r="T9" s="497"/>
      <c r="U9" s="497"/>
      <c r="V9" s="198"/>
      <c r="X9" s="249"/>
      <c r="Y9" s="249"/>
      <c r="Z9" s="249"/>
      <c r="AA9" s="249"/>
      <c r="AB9" s="249"/>
      <c r="AC9" s="249"/>
      <c r="AD9" s="249"/>
      <c r="AE9" s="249"/>
      <c r="AF9" s="249"/>
      <c r="AG9" s="249"/>
      <c r="AH9" s="249"/>
      <c r="AI9" s="249"/>
    </row>
    <row r="10" spans="1:35" x14ac:dyDescent="0.25">
      <c r="A10" s="200"/>
      <c r="B10" s="497" t="s">
        <v>686</v>
      </c>
      <c r="C10" s="497"/>
      <c r="D10" s="497"/>
      <c r="E10" s="497"/>
      <c r="F10" s="497"/>
      <c r="G10" s="497"/>
      <c r="H10" s="497"/>
      <c r="I10" s="497"/>
      <c r="J10" s="497"/>
      <c r="K10" s="497"/>
      <c r="L10" s="497"/>
      <c r="M10" s="497"/>
      <c r="N10" s="497"/>
      <c r="O10" s="497"/>
      <c r="P10" s="497"/>
      <c r="Q10" s="497"/>
      <c r="R10" s="497"/>
      <c r="S10" s="497"/>
      <c r="T10" s="497"/>
      <c r="U10" s="497"/>
      <c r="V10" s="198"/>
      <c r="X10" s="249"/>
      <c r="Y10" s="249"/>
      <c r="Z10" s="249"/>
      <c r="AA10" s="249"/>
      <c r="AB10" s="249"/>
      <c r="AC10" s="249"/>
      <c r="AD10" s="249"/>
      <c r="AE10" s="249"/>
      <c r="AF10" s="249"/>
      <c r="AG10" s="249"/>
      <c r="AH10" s="249"/>
      <c r="AI10" s="249"/>
    </row>
    <row r="11" spans="1:35" x14ac:dyDescent="0.25">
      <c r="A11" s="200"/>
      <c r="B11" s="497" t="s">
        <v>688</v>
      </c>
      <c r="C11" s="497"/>
      <c r="D11" s="497"/>
      <c r="E11" s="497"/>
      <c r="F11" s="497"/>
      <c r="G11" s="497"/>
      <c r="H11" s="497"/>
      <c r="I11" s="497"/>
      <c r="J11" s="497"/>
      <c r="K11" s="497"/>
      <c r="L11" s="497"/>
      <c r="M11" s="497"/>
      <c r="N11" s="497"/>
      <c r="O11" s="497"/>
      <c r="P11" s="497"/>
      <c r="Q11" s="497"/>
      <c r="R11" s="497"/>
      <c r="S11" s="497"/>
      <c r="T11" s="497"/>
      <c r="U11" s="497"/>
      <c r="V11" s="198"/>
      <c r="X11" s="249"/>
      <c r="Y11" s="249"/>
      <c r="Z11" s="249"/>
      <c r="AA11" s="249"/>
      <c r="AB11" s="249"/>
      <c r="AC11" s="249"/>
      <c r="AD11" s="249"/>
      <c r="AE11" s="249"/>
      <c r="AF11" s="249"/>
      <c r="AG11" s="249"/>
      <c r="AH11" s="249"/>
      <c r="AI11" s="249"/>
    </row>
    <row r="12" spans="1:35" x14ac:dyDescent="0.25">
      <c r="A12" s="200"/>
      <c r="B12" s="497" t="s">
        <v>689</v>
      </c>
      <c r="C12" s="497"/>
      <c r="D12" s="497"/>
      <c r="E12" s="497"/>
      <c r="F12" s="497"/>
      <c r="G12" s="497"/>
      <c r="H12" s="497"/>
      <c r="I12" s="497"/>
      <c r="J12" s="497"/>
      <c r="K12" s="497"/>
      <c r="L12" s="497"/>
      <c r="M12" s="497"/>
      <c r="N12" s="497"/>
      <c r="O12" s="497"/>
      <c r="P12" s="497"/>
      <c r="Q12" s="497"/>
      <c r="R12" s="497"/>
      <c r="S12" s="497"/>
      <c r="T12" s="497"/>
      <c r="U12" s="497"/>
      <c r="V12" s="198"/>
      <c r="X12" s="249"/>
      <c r="Y12" s="249"/>
      <c r="Z12" s="249"/>
      <c r="AA12" s="249"/>
      <c r="AB12" s="249"/>
      <c r="AC12" s="249"/>
      <c r="AD12" s="249"/>
      <c r="AE12" s="249"/>
      <c r="AF12" s="249"/>
      <c r="AG12" s="249"/>
      <c r="AH12" s="249"/>
      <c r="AI12" s="249"/>
    </row>
    <row r="13" spans="1:35" x14ac:dyDescent="0.25">
      <c r="A13" s="257"/>
      <c r="B13" s="257"/>
      <c r="C13" s="257"/>
      <c r="D13" s="257"/>
      <c r="E13" s="257"/>
      <c r="F13" s="257"/>
      <c r="G13" s="257"/>
      <c r="H13" s="257"/>
      <c r="I13" s="257"/>
      <c r="J13" s="257"/>
      <c r="K13" s="257"/>
      <c r="L13" s="257"/>
      <c r="M13" s="257"/>
      <c r="N13" s="257"/>
      <c r="O13" s="257"/>
      <c r="P13" s="257"/>
      <c r="Q13" s="257"/>
      <c r="R13" s="257"/>
      <c r="S13" s="257"/>
      <c r="T13" s="257"/>
      <c r="U13" s="257"/>
      <c r="V13" s="198"/>
      <c r="X13" s="249"/>
      <c r="Y13" s="249"/>
      <c r="Z13" s="249"/>
      <c r="AA13" s="249"/>
      <c r="AB13" s="249"/>
      <c r="AC13" s="249"/>
      <c r="AD13" s="249"/>
      <c r="AE13" s="249"/>
      <c r="AF13" s="249"/>
      <c r="AG13" s="249"/>
      <c r="AH13" s="249"/>
      <c r="AI13" s="249"/>
    </row>
    <row r="14" spans="1:35" x14ac:dyDescent="0.25">
      <c r="A14" s="198"/>
      <c r="B14" s="237"/>
      <c r="C14" s="199"/>
      <c r="D14" s="199"/>
      <c r="E14" s="238"/>
      <c r="F14" s="238"/>
      <c r="G14" s="199"/>
      <c r="H14" s="199"/>
      <c r="I14" s="238"/>
      <c r="J14" s="238"/>
      <c r="K14" s="239" t="s">
        <v>352</v>
      </c>
      <c r="L14" s="199"/>
      <c r="M14" s="238"/>
      <c r="N14" s="238"/>
      <c r="O14" s="245"/>
      <c r="P14" s="238"/>
      <c r="Q14" s="238"/>
      <c r="R14" s="199"/>
      <c r="S14" s="238"/>
      <c r="T14" s="238"/>
      <c r="U14" s="199"/>
      <c r="V14" s="198"/>
      <c r="X14" s="249"/>
      <c r="Y14" s="249"/>
      <c r="Z14" s="249"/>
      <c r="AA14" s="249"/>
      <c r="AB14" s="249"/>
      <c r="AC14" s="249"/>
      <c r="AD14" s="249"/>
      <c r="AE14" s="249"/>
      <c r="AF14" s="249"/>
      <c r="AG14" s="249"/>
      <c r="AH14" s="249"/>
      <c r="AI14" s="249"/>
    </row>
    <row r="15" spans="1:35" ht="15.75" x14ac:dyDescent="0.25">
      <c r="A15" s="198"/>
      <c r="B15" s="240"/>
      <c r="C15" s="199"/>
      <c r="D15" s="199"/>
      <c r="E15" s="238"/>
      <c r="F15" s="238"/>
      <c r="G15" s="199"/>
      <c r="H15" s="199"/>
      <c r="I15" s="238"/>
      <c r="J15" s="238"/>
      <c r="K15" s="175" t="b">
        <f>IF(OR(ISBLANK(C22),ISBLANK(D22),ISBLANK(G22),ISBLANK(H22),ISBLANK(K22),ISBLANK(L22),ISBLANK(O22),ISBLANK(R22),ISBLANK(U22),X19=FALSE,Y19=FALSE,Z19=FALSE,AA19=FALSE,AB19=FALSE,AC19=FALSE,AD19=FALSE,AE19=FALSE,AF19=FALSE,AG19=FALSE,AH19=FALSE,AI19=FALSE,AJ19=FALSE,AK19=FALSE,AL19=FALSE),FALSE,TRUE)</f>
        <v>0</v>
      </c>
      <c r="L15" s="199"/>
      <c r="M15" s="238"/>
      <c r="N15" s="238"/>
      <c r="O15" s="245"/>
      <c r="P15" s="238"/>
      <c r="Q15" s="238"/>
      <c r="R15" s="199"/>
      <c r="S15" s="238"/>
      <c r="T15" s="238"/>
      <c r="U15" s="199"/>
      <c r="V15" s="198"/>
      <c r="X15" s="249"/>
      <c r="Y15" s="249"/>
      <c r="Z15" s="249"/>
      <c r="AA15" s="249"/>
      <c r="AB15" s="249"/>
      <c r="AC15" s="249"/>
      <c r="AD15" s="249"/>
      <c r="AE15" s="249"/>
      <c r="AF15" s="249"/>
      <c r="AG15" s="249"/>
      <c r="AH15" s="249"/>
      <c r="AI15" s="249"/>
    </row>
    <row r="16" spans="1:35" x14ac:dyDescent="0.25">
      <c r="A16" s="198"/>
      <c r="B16" s="197"/>
      <c r="C16" s="197"/>
      <c r="D16" s="197"/>
      <c r="E16" s="197"/>
      <c r="F16" s="197"/>
      <c r="G16" s="197"/>
      <c r="H16" s="197"/>
      <c r="I16" s="197"/>
      <c r="J16" s="197"/>
      <c r="K16" s="197"/>
      <c r="L16" s="197"/>
      <c r="M16" s="197"/>
      <c r="N16" s="197"/>
      <c r="O16" s="198"/>
      <c r="P16" s="197"/>
      <c r="Q16" s="197"/>
      <c r="R16" s="197"/>
      <c r="S16" s="197"/>
      <c r="T16" s="197"/>
      <c r="U16" s="197"/>
      <c r="V16" s="198"/>
      <c r="X16" s="249"/>
      <c r="Y16" s="249"/>
      <c r="Z16" s="249"/>
      <c r="AA16" s="249"/>
      <c r="AB16" s="249"/>
      <c r="AC16" s="249"/>
      <c r="AD16" s="249"/>
      <c r="AE16" s="249"/>
      <c r="AF16" s="249"/>
      <c r="AG16" s="249"/>
      <c r="AH16" s="249"/>
      <c r="AI16" s="249"/>
    </row>
    <row r="17" spans="1:38" x14ac:dyDescent="0.25">
      <c r="A17" s="198"/>
      <c r="B17" s="240"/>
      <c r="C17" s="199"/>
      <c r="D17" s="199"/>
      <c r="E17" s="238"/>
      <c r="F17" s="238"/>
      <c r="G17" s="199"/>
      <c r="H17" s="199"/>
      <c r="I17" s="238"/>
      <c r="J17" s="238"/>
      <c r="K17" s="199"/>
      <c r="L17" s="199"/>
      <c r="M17" s="238"/>
      <c r="N17" s="238"/>
      <c r="O17" s="199"/>
      <c r="P17" s="238"/>
      <c r="Q17" s="238"/>
      <c r="R17" s="199"/>
      <c r="S17" s="238"/>
      <c r="T17" s="238"/>
      <c r="U17" s="199"/>
      <c r="V17" s="198"/>
    </row>
    <row r="18" spans="1:38" x14ac:dyDescent="0.25">
      <c r="A18" s="198"/>
      <c r="B18" s="492" t="s">
        <v>679</v>
      </c>
      <c r="C18" s="493"/>
      <c r="D18" s="494"/>
      <c r="E18" s="238"/>
      <c r="F18" s="495" t="s">
        <v>680</v>
      </c>
      <c r="G18" s="495"/>
      <c r="H18" s="495"/>
      <c r="I18" s="238"/>
      <c r="J18" s="495" t="s">
        <v>681</v>
      </c>
      <c r="K18" s="495"/>
      <c r="L18" s="495"/>
      <c r="M18" s="238"/>
      <c r="N18" s="499" t="s">
        <v>683</v>
      </c>
      <c r="O18" s="499"/>
      <c r="P18" s="238"/>
      <c r="Q18" s="499" t="s">
        <v>684</v>
      </c>
      <c r="R18" s="499"/>
      <c r="S18" s="238"/>
      <c r="T18" s="499" t="s">
        <v>685</v>
      </c>
      <c r="U18" s="499"/>
      <c r="V18" s="198"/>
      <c r="X18" s="496" t="s">
        <v>510</v>
      </c>
      <c r="Y18" s="496"/>
      <c r="Z18" s="496"/>
      <c r="AA18" s="496"/>
      <c r="AB18" s="496"/>
      <c r="AC18" s="496"/>
      <c r="AD18" s="496" t="s">
        <v>511</v>
      </c>
      <c r="AE18" s="496"/>
      <c r="AF18" s="496"/>
      <c r="AG18" s="496"/>
      <c r="AH18" s="496"/>
      <c r="AI18" s="496"/>
      <c r="AJ18" s="496"/>
      <c r="AK18" s="496"/>
      <c r="AL18" s="496"/>
    </row>
    <row r="19" spans="1:38" ht="149.25" x14ac:dyDescent="0.25">
      <c r="A19" s="198"/>
      <c r="B19" s="342" t="s">
        <v>598</v>
      </c>
      <c r="C19" s="490" t="s">
        <v>690</v>
      </c>
      <c r="D19" s="491"/>
      <c r="E19" s="241"/>
      <c r="F19" s="242" t="s">
        <v>598</v>
      </c>
      <c r="G19" s="489" t="s">
        <v>691</v>
      </c>
      <c r="H19" s="489"/>
      <c r="I19" s="241"/>
      <c r="J19" s="242" t="s">
        <v>598</v>
      </c>
      <c r="K19" s="489" t="s">
        <v>682</v>
      </c>
      <c r="L19" s="489"/>
      <c r="M19" s="241"/>
      <c r="N19" s="242" t="s">
        <v>598</v>
      </c>
      <c r="O19" s="411" t="s">
        <v>774</v>
      </c>
      <c r="P19" s="241"/>
      <c r="Q19" s="242" t="s">
        <v>598</v>
      </c>
      <c r="R19" s="411" t="s">
        <v>692</v>
      </c>
      <c r="S19" s="241"/>
      <c r="T19" s="242" t="s">
        <v>598</v>
      </c>
      <c r="U19" s="411" t="s">
        <v>775</v>
      </c>
      <c r="V19" s="198"/>
      <c r="X19" s="252" t="b">
        <f t="shared" ref="X19:AL19" si="0">IF(ISNA(MATCH(FALSE,X22:X271,0)),TRUE,FALSE)</f>
        <v>1</v>
      </c>
      <c r="Y19" s="252" t="b">
        <f t="shared" si="0"/>
        <v>1</v>
      </c>
      <c r="Z19" s="252" t="b">
        <f t="shared" si="0"/>
        <v>1</v>
      </c>
      <c r="AA19" s="252" t="b">
        <f t="shared" si="0"/>
        <v>1</v>
      </c>
      <c r="AB19" s="252" t="b">
        <f t="shared" si="0"/>
        <v>1</v>
      </c>
      <c r="AC19" s="252" t="b">
        <f t="shared" si="0"/>
        <v>1</v>
      </c>
      <c r="AD19" s="252" t="b">
        <f t="shared" si="0"/>
        <v>1</v>
      </c>
      <c r="AE19" s="252" t="b">
        <f t="shared" si="0"/>
        <v>1</v>
      </c>
      <c r="AF19" s="252" t="b">
        <f t="shared" si="0"/>
        <v>1</v>
      </c>
      <c r="AG19" s="252" t="b">
        <f t="shared" si="0"/>
        <v>1</v>
      </c>
      <c r="AH19" s="252" t="b">
        <f t="shared" si="0"/>
        <v>1</v>
      </c>
      <c r="AI19" s="252" t="b">
        <f t="shared" si="0"/>
        <v>1</v>
      </c>
      <c r="AJ19" s="252" t="b">
        <f t="shared" si="0"/>
        <v>1</v>
      </c>
      <c r="AK19" s="252" t="b">
        <f t="shared" si="0"/>
        <v>1</v>
      </c>
      <c r="AL19" s="252" t="b">
        <f t="shared" si="0"/>
        <v>1</v>
      </c>
    </row>
    <row r="20" spans="1:38" s="232" customFormat="1" x14ac:dyDescent="0.25">
      <c r="A20" s="199"/>
      <c r="B20" s="341"/>
      <c r="C20" s="242" t="s">
        <v>512</v>
      </c>
      <c r="D20" s="242" t="s">
        <v>513</v>
      </c>
      <c r="E20" s="238"/>
      <c r="F20" s="345"/>
      <c r="G20" s="242" t="s">
        <v>512</v>
      </c>
      <c r="H20" s="242" t="s">
        <v>513</v>
      </c>
      <c r="I20" s="238"/>
      <c r="J20" s="345"/>
      <c r="K20" s="242" t="s">
        <v>512</v>
      </c>
      <c r="L20" s="242" t="s">
        <v>513</v>
      </c>
      <c r="M20" s="238"/>
      <c r="N20" s="339"/>
      <c r="O20" s="242" t="s">
        <v>514</v>
      </c>
      <c r="P20" s="238"/>
      <c r="Q20" s="339"/>
      <c r="R20" s="242" t="s">
        <v>514</v>
      </c>
      <c r="S20" s="238"/>
      <c r="T20" s="339"/>
      <c r="U20" s="242" t="s">
        <v>514</v>
      </c>
      <c r="V20" s="199"/>
      <c r="X20" s="250"/>
      <c r="Y20" s="250"/>
      <c r="Z20" s="251"/>
      <c r="AA20" s="251"/>
      <c r="AB20" s="251"/>
      <c r="AC20" s="250"/>
      <c r="AD20" s="250"/>
      <c r="AE20" s="251"/>
      <c r="AF20" s="251"/>
      <c r="AG20" s="251"/>
      <c r="AH20" s="251"/>
      <c r="AI20" s="250"/>
    </row>
    <row r="21" spans="1:38" s="232" customFormat="1" ht="15.75" thickBot="1" x14ac:dyDescent="0.3">
      <c r="A21" s="199"/>
      <c r="B21" s="349" t="s">
        <v>78</v>
      </c>
      <c r="C21" s="350"/>
      <c r="D21" s="347">
        <f>SUM(D22:D271)</f>
        <v>0</v>
      </c>
      <c r="E21" s="238"/>
      <c r="F21" s="349" t="s">
        <v>78</v>
      </c>
      <c r="G21" s="350"/>
      <c r="H21" s="347">
        <f>SUM(H22:H271)</f>
        <v>0</v>
      </c>
      <c r="I21" s="238"/>
      <c r="J21" s="349" t="s">
        <v>78</v>
      </c>
      <c r="K21" s="350"/>
      <c r="L21" s="347">
        <f>SUM(L22:L271)</f>
        <v>0</v>
      </c>
      <c r="M21" s="238"/>
      <c r="N21" s="351"/>
      <c r="O21" s="348"/>
      <c r="P21" s="238"/>
      <c r="Q21" s="351"/>
      <c r="R21" s="348"/>
      <c r="S21" s="238"/>
      <c r="T21" s="351"/>
      <c r="U21" s="348"/>
      <c r="V21" s="199"/>
      <c r="X21" s="250"/>
      <c r="Y21" s="250"/>
      <c r="Z21" s="251"/>
      <c r="AA21" s="251"/>
      <c r="AB21" s="251"/>
      <c r="AC21" s="250"/>
      <c r="AD21" s="250"/>
      <c r="AE21" s="251"/>
      <c r="AF21" s="251"/>
      <c r="AG21" s="251"/>
      <c r="AH21" s="251"/>
      <c r="AI21" s="250"/>
    </row>
    <row r="22" spans="1:38" ht="17.25" thickTop="1" thickBot="1" x14ac:dyDescent="0.3">
      <c r="A22" s="198"/>
      <c r="B22" s="346">
        <v>1</v>
      </c>
      <c r="C22" s="343"/>
      <c r="D22" s="338"/>
      <c r="E22" s="245"/>
      <c r="F22" s="346">
        <v>1</v>
      </c>
      <c r="G22" s="343"/>
      <c r="H22" s="338"/>
      <c r="I22" s="245"/>
      <c r="J22" s="346">
        <v>1</v>
      </c>
      <c r="K22" s="343"/>
      <c r="L22" s="338"/>
      <c r="M22" s="245"/>
      <c r="N22" s="340">
        <v>1</v>
      </c>
      <c r="O22" s="343"/>
      <c r="P22" s="240"/>
      <c r="Q22" s="340">
        <v>1</v>
      </c>
      <c r="R22" s="343"/>
      <c r="S22" s="240"/>
      <c r="T22" s="340">
        <v>1</v>
      </c>
      <c r="U22" s="343"/>
      <c r="V22" s="198"/>
      <c r="X22" s="249" t="b">
        <f>IF(C22="",TRUE,(IF(ISNUMBER(MATCH(C22,countries,0)),TRUE,FALSE)))</f>
        <v>1</v>
      </c>
      <c r="Y22" s="249" t="b">
        <f>IF(G22="",TRUE,(IF(ISNUMBER(MATCH(G22,countries,0)),TRUE,FALSE)))</f>
        <v>1</v>
      </c>
      <c r="Z22" s="249" t="b">
        <f>IF(K22="",TRUE,(IF(ISNUMBER(MATCH(K22,countries,0)),TRUE,FALSE)))</f>
        <v>1</v>
      </c>
      <c r="AA22" s="249" t="b">
        <f>IF(O22="",TRUE,(IF(ISNUMBER(MATCH(O22,Countries2,0)),TRUE,FALSE)))</f>
        <v>1</v>
      </c>
      <c r="AB22" s="249" t="b">
        <f t="shared" ref="AB22:AB85" si="1">IF(R22="",TRUE,(IF(ISNUMBER(MATCH(R22,Countries2,0)),TRUE,FALSE)))</f>
        <v>1</v>
      </c>
      <c r="AC22" s="249" t="b">
        <f t="shared" ref="AC22:AC85" si="2">IF(U22="",TRUE,(IF(ISNUMBER(MATCH(U22,Countries2,0)),TRUE,FALSE)))</f>
        <v>1</v>
      </c>
      <c r="AD22" s="249" t="b">
        <f t="shared" ref="AD22:AD85" si="3">IF(C22="",TRUE,(IF(D22&lt;&gt;"",TRUE,FALSE)))</f>
        <v>1</v>
      </c>
      <c r="AE22" s="249" t="b">
        <f t="shared" ref="AE22:AE85" si="4">IF(D22="",TRUE,(IF(C22&lt;&gt;"",TRUE,FALSE)))</f>
        <v>1</v>
      </c>
      <c r="AF22" s="249" t="b">
        <f t="shared" ref="AF22:AF85" si="5">IF(G22="",TRUE,(IF(H22&lt;&gt;"",TRUE,FALSE)))</f>
        <v>1</v>
      </c>
      <c r="AG22" s="249" t="b">
        <f t="shared" ref="AG22:AG85" si="6">IF(H22="",TRUE,(IF(G22&lt;&gt;"",TRUE,FALSE)))</f>
        <v>1</v>
      </c>
      <c r="AH22" s="249" t="b">
        <f t="shared" ref="AH22:AH85" si="7">IF(K22="",TRUE,(IF(L22&lt;&gt;"",TRUE,FALSE)))</f>
        <v>1</v>
      </c>
      <c r="AI22" s="249" t="b">
        <f t="shared" ref="AI22:AI85" si="8">IF(L22="",TRUE,(IF(K22&lt;&gt;"",TRUE,FALSE)))</f>
        <v>1</v>
      </c>
      <c r="AJ22" s="249" t="b">
        <f t="shared" ref="AJ22:AJ85" si="9">IF(AND(C22="N/A",D22&lt;&gt;0),FALSE,TRUE)</f>
        <v>1</v>
      </c>
      <c r="AK22" s="249" t="b">
        <f t="shared" ref="AK22:AK85" si="10">IF(AND(G22="N/A",H22&lt;&gt;0),FALSE,TRUE)</f>
        <v>1</v>
      </c>
      <c r="AL22" s="249" t="b">
        <f t="shared" ref="AL22:AL85" si="11">IF(AND(K22="N/A",L22&lt;&gt;0),FALSE,TRUE)</f>
        <v>1</v>
      </c>
    </row>
    <row r="23" spans="1:38" ht="16.5" thickBot="1" x14ac:dyDescent="0.3">
      <c r="A23" s="200"/>
      <c r="B23" s="340">
        <v>2</v>
      </c>
      <c r="C23" s="344"/>
      <c r="D23" s="20"/>
      <c r="E23" s="245"/>
      <c r="F23" s="340">
        <v>2</v>
      </c>
      <c r="G23" s="344"/>
      <c r="H23" s="20"/>
      <c r="I23" s="245"/>
      <c r="J23" s="340">
        <v>2</v>
      </c>
      <c r="K23" s="344"/>
      <c r="L23" s="20"/>
      <c r="M23" s="245"/>
      <c r="N23" s="340">
        <v>2</v>
      </c>
      <c r="O23" s="344"/>
      <c r="P23" s="240"/>
      <c r="Q23" s="340">
        <v>2</v>
      </c>
      <c r="R23" s="344"/>
      <c r="S23" s="240"/>
      <c r="T23" s="340">
        <v>2</v>
      </c>
      <c r="U23" s="344"/>
      <c r="V23" s="200"/>
      <c r="X23" s="249" t="b">
        <f t="shared" ref="X23:X85" si="12">IF(C23="",TRUE,(IF(ISNUMBER(MATCH(C23,countries,0)),TRUE,FALSE)))</f>
        <v>1</v>
      </c>
      <c r="Y23" s="249" t="b">
        <f t="shared" ref="Y23:Y85" si="13">IF(G23="",TRUE,(IF(ISNUMBER(MATCH(G23,countries,0)),TRUE,FALSE)))</f>
        <v>1</v>
      </c>
      <c r="Z23" s="249" t="b">
        <f t="shared" ref="Z23:Z85" si="14">IF(K23="",TRUE,(IF(ISNUMBER(MATCH(K23,countries,0)),TRUE,FALSE)))</f>
        <v>1</v>
      </c>
      <c r="AA23" s="249" t="b">
        <f t="shared" ref="AA23:AA85" si="15">IF(O23="",TRUE,(IF(ISNUMBER(MATCH(O23,Countries2,0)),TRUE,FALSE)))</f>
        <v>1</v>
      </c>
      <c r="AB23" s="249" t="b">
        <f t="shared" si="1"/>
        <v>1</v>
      </c>
      <c r="AC23" s="249" t="b">
        <f t="shared" si="2"/>
        <v>1</v>
      </c>
      <c r="AD23" s="249" t="b">
        <f t="shared" si="3"/>
        <v>1</v>
      </c>
      <c r="AE23" s="249" t="b">
        <f t="shared" si="4"/>
        <v>1</v>
      </c>
      <c r="AF23" s="249" t="b">
        <f t="shared" si="5"/>
        <v>1</v>
      </c>
      <c r="AG23" s="249" t="b">
        <f t="shared" si="6"/>
        <v>1</v>
      </c>
      <c r="AH23" s="249" t="b">
        <f t="shared" si="7"/>
        <v>1</v>
      </c>
      <c r="AI23" s="249" t="b">
        <f t="shared" si="8"/>
        <v>1</v>
      </c>
      <c r="AJ23" s="249" t="b">
        <f t="shared" si="9"/>
        <v>1</v>
      </c>
      <c r="AK23" s="249" t="b">
        <f t="shared" si="10"/>
        <v>1</v>
      </c>
      <c r="AL23" s="249" t="b">
        <f t="shared" si="11"/>
        <v>1</v>
      </c>
    </row>
    <row r="24" spans="1:38" ht="16.5" thickBot="1" x14ac:dyDescent="0.3">
      <c r="A24" s="200"/>
      <c r="B24" s="340">
        <v>3</v>
      </c>
      <c r="C24" s="344"/>
      <c r="D24" s="20"/>
      <c r="E24" s="245"/>
      <c r="F24" s="340">
        <v>3</v>
      </c>
      <c r="G24" s="344"/>
      <c r="H24" s="20"/>
      <c r="I24" s="245"/>
      <c r="J24" s="340">
        <v>3</v>
      </c>
      <c r="K24" s="344"/>
      <c r="L24" s="20"/>
      <c r="M24" s="245"/>
      <c r="N24" s="340">
        <v>3</v>
      </c>
      <c r="O24" s="344"/>
      <c r="P24" s="240"/>
      <c r="Q24" s="340">
        <v>3</v>
      </c>
      <c r="R24" s="344"/>
      <c r="S24" s="240"/>
      <c r="T24" s="340">
        <v>3</v>
      </c>
      <c r="U24" s="344"/>
      <c r="V24" s="200"/>
      <c r="X24" s="249" t="b">
        <f t="shared" si="12"/>
        <v>1</v>
      </c>
      <c r="Y24" s="249" t="b">
        <f t="shared" si="13"/>
        <v>1</v>
      </c>
      <c r="Z24" s="249" t="b">
        <f t="shared" si="14"/>
        <v>1</v>
      </c>
      <c r="AA24" s="249" t="b">
        <f t="shared" si="15"/>
        <v>1</v>
      </c>
      <c r="AB24" s="249" t="b">
        <f t="shared" si="1"/>
        <v>1</v>
      </c>
      <c r="AC24" s="249" t="b">
        <f t="shared" si="2"/>
        <v>1</v>
      </c>
      <c r="AD24" s="249" t="b">
        <f t="shared" si="3"/>
        <v>1</v>
      </c>
      <c r="AE24" s="249" t="b">
        <f t="shared" si="4"/>
        <v>1</v>
      </c>
      <c r="AF24" s="249" t="b">
        <f t="shared" si="5"/>
        <v>1</v>
      </c>
      <c r="AG24" s="249" t="b">
        <f t="shared" si="6"/>
        <v>1</v>
      </c>
      <c r="AH24" s="249" t="b">
        <f t="shared" si="7"/>
        <v>1</v>
      </c>
      <c r="AI24" s="249" t="b">
        <f t="shared" si="8"/>
        <v>1</v>
      </c>
      <c r="AJ24" s="249" t="b">
        <f t="shared" si="9"/>
        <v>1</v>
      </c>
      <c r="AK24" s="249" t="b">
        <f t="shared" si="10"/>
        <v>1</v>
      </c>
      <c r="AL24" s="249" t="b">
        <f t="shared" si="11"/>
        <v>1</v>
      </c>
    </row>
    <row r="25" spans="1:38" ht="16.5" thickBot="1" x14ac:dyDescent="0.3">
      <c r="A25" s="200"/>
      <c r="B25" s="340">
        <v>4</v>
      </c>
      <c r="C25" s="344"/>
      <c r="D25" s="20"/>
      <c r="E25" s="245"/>
      <c r="F25" s="340">
        <v>4</v>
      </c>
      <c r="G25" s="344"/>
      <c r="H25" s="20"/>
      <c r="I25" s="245"/>
      <c r="J25" s="340">
        <v>4</v>
      </c>
      <c r="K25" s="344"/>
      <c r="L25" s="20"/>
      <c r="M25" s="245"/>
      <c r="N25" s="340">
        <v>4</v>
      </c>
      <c r="O25" s="344"/>
      <c r="P25" s="240"/>
      <c r="Q25" s="340">
        <v>4</v>
      </c>
      <c r="R25" s="344"/>
      <c r="S25" s="240"/>
      <c r="T25" s="340">
        <v>4</v>
      </c>
      <c r="U25" s="344"/>
      <c r="V25" s="200"/>
      <c r="X25" s="249" t="b">
        <f t="shared" si="12"/>
        <v>1</v>
      </c>
      <c r="Y25" s="249" t="b">
        <f t="shared" si="13"/>
        <v>1</v>
      </c>
      <c r="Z25" s="249" t="b">
        <f t="shared" si="14"/>
        <v>1</v>
      </c>
      <c r="AA25" s="249" t="b">
        <f t="shared" si="15"/>
        <v>1</v>
      </c>
      <c r="AB25" s="249" t="b">
        <f t="shared" si="1"/>
        <v>1</v>
      </c>
      <c r="AC25" s="249" t="b">
        <f t="shared" si="2"/>
        <v>1</v>
      </c>
      <c r="AD25" s="249" t="b">
        <f t="shared" si="3"/>
        <v>1</v>
      </c>
      <c r="AE25" s="249" t="b">
        <f t="shared" si="4"/>
        <v>1</v>
      </c>
      <c r="AF25" s="249" t="b">
        <f t="shared" si="5"/>
        <v>1</v>
      </c>
      <c r="AG25" s="249" t="b">
        <f t="shared" si="6"/>
        <v>1</v>
      </c>
      <c r="AH25" s="249" t="b">
        <f t="shared" si="7"/>
        <v>1</v>
      </c>
      <c r="AI25" s="249" t="b">
        <f t="shared" si="8"/>
        <v>1</v>
      </c>
      <c r="AJ25" s="249" t="b">
        <f t="shared" si="9"/>
        <v>1</v>
      </c>
      <c r="AK25" s="249" t="b">
        <f t="shared" si="10"/>
        <v>1</v>
      </c>
      <c r="AL25" s="249" t="b">
        <f t="shared" si="11"/>
        <v>1</v>
      </c>
    </row>
    <row r="26" spans="1:38" ht="16.5" thickBot="1" x14ac:dyDescent="0.3">
      <c r="A26" s="200"/>
      <c r="B26" s="340">
        <v>5</v>
      </c>
      <c r="C26" s="344"/>
      <c r="D26" s="20"/>
      <c r="E26" s="245"/>
      <c r="F26" s="340">
        <v>5</v>
      </c>
      <c r="G26" s="344"/>
      <c r="H26" s="20"/>
      <c r="I26" s="245"/>
      <c r="J26" s="340">
        <v>5</v>
      </c>
      <c r="K26" s="344"/>
      <c r="L26" s="20"/>
      <c r="M26" s="245"/>
      <c r="N26" s="340">
        <v>5</v>
      </c>
      <c r="O26" s="344"/>
      <c r="P26" s="240"/>
      <c r="Q26" s="340">
        <v>5</v>
      </c>
      <c r="R26" s="344"/>
      <c r="S26" s="240"/>
      <c r="T26" s="340">
        <v>5</v>
      </c>
      <c r="U26" s="344"/>
      <c r="V26" s="200"/>
      <c r="X26" s="249" t="b">
        <f t="shared" si="12"/>
        <v>1</v>
      </c>
      <c r="Y26" s="249" t="b">
        <f t="shared" si="13"/>
        <v>1</v>
      </c>
      <c r="Z26" s="249" t="b">
        <f t="shared" si="14"/>
        <v>1</v>
      </c>
      <c r="AA26" s="249" t="b">
        <f t="shared" si="15"/>
        <v>1</v>
      </c>
      <c r="AB26" s="249" t="b">
        <f t="shared" si="1"/>
        <v>1</v>
      </c>
      <c r="AC26" s="249" t="b">
        <f t="shared" si="2"/>
        <v>1</v>
      </c>
      <c r="AD26" s="249" t="b">
        <f t="shared" si="3"/>
        <v>1</v>
      </c>
      <c r="AE26" s="249" t="b">
        <f t="shared" si="4"/>
        <v>1</v>
      </c>
      <c r="AF26" s="249" t="b">
        <f t="shared" si="5"/>
        <v>1</v>
      </c>
      <c r="AG26" s="249" t="b">
        <f t="shared" si="6"/>
        <v>1</v>
      </c>
      <c r="AH26" s="249" t="b">
        <f t="shared" si="7"/>
        <v>1</v>
      </c>
      <c r="AI26" s="249" t="b">
        <f t="shared" si="8"/>
        <v>1</v>
      </c>
      <c r="AJ26" s="249" t="b">
        <f t="shared" si="9"/>
        <v>1</v>
      </c>
      <c r="AK26" s="249" t="b">
        <f t="shared" si="10"/>
        <v>1</v>
      </c>
      <c r="AL26" s="249" t="b">
        <f t="shared" si="11"/>
        <v>1</v>
      </c>
    </row>
    <row r="27" spans="1:38" ht="16.5" thickBot="1" x14ac:dyDescent="0.3">
      <c r="A27" s="200"/>
      <c r="B27" s="340">
        <v>6</v>
      </c>
      <c r="C27" s="344"/>
      <c r="D27" s="20"/>
      <c r="E27" s="245"/>
      <c r="F27" s="340">
        <v>6</v>
      </c>
      <c r="G27" s="344"/>
      <c r="H27" s="20"/>
      <c r="I27" s="245"/>
      <c r="J27" s="340">
        <v>6</v>
      </c>
      <c r="K27" s="344"/>
      <c r="L27" s="20"/>
      <c r="M27" s="245"/>
      <c r="N27" s="340">
        <v>6</v>
      </c>
      <c r="O27" s="344"/>
      <c r="P27" s="240"/>
      <c r="Q27" s="340">
        <v>6</v>
      </c>
      <c r="R27" s="344"/>
      <c r="S27" s="240"/>
      <c r="T27" s="340">
        <v>6</v>
      </c>
      <c r="U27" s="344"/>
      <c r="V27" s="200"/>
      <c r="X27" s="249" t="b">
        <f t="shared" si="12"/>
        <v>1</v>
      </c>
      <c r="Y27" s="249" t="b">
        <f t="shared" si="13"/>
        <v>1</v>
      </c>
      <c r="Z27" s="249" t="b">
        <f t="shared" si="14"/>
        <v>1</v>
      </c>
      <c r="AA27" s="249" t="b">
        <f t="shared" si="15"/>
        <v>1</v>
      </c>
      <c r="AB27" s="249" t="b">
        <f t="shared" si="1"/>
        <v>1</v>
      </c>
      <c r="AC27" s="249" t="b">
        <f t="shared" si="2"/>
        <v>1</v>
      </c>
      <c r="AD27" s="249" t="b">
        <f t="shared" si="3"/>
        <v>1</v>
      </c>
      <c r="AE27" s="249" t="b">
        <f t="shared" si="4"/>
        <v>1</v>
      </c>
      <c r="AF27" s="249" t="b">
        <f t="shared" si="5"/>
        <v>1</v>
      </c>
      <c r="AG27" s="249" t="b">
        <f t="shared" si="6"/>
        <v>1</v>
      </c>
      <c r="AH27" s="249" t="b">
        <f t="shared" si="7"/>
        <v>1</v>
      </c>
      <c r="AI27" s="249" t="b">
        <f t="shared" si="8"/>
        <v>1</v>
      </c>
      <c r="AJ27" s="249" t="b">
        <f t="shared" si="9"/>
        <v>1</v>
      </c>
      <c r="AK27" s="249" t="b">
        <f t="shared" si="10"/>
        <v>1</v>
      </c>
      <c r="AL27" s="249" t="b">
        <f t="shared" si="11"/>
        <v>1</v>
      </c>
    </row>
    <row r="28" spans="1:38" ht="16.5" thickBot="1" x14ac:dyDescent="0.3">
      <c r="A28" s="200"/>
      <c r="B28" s="340">
        <v>7</v>
      </c>
      <c r="C28" s="344"/>
      <c r="D28" s="20"/>
      <c r="E28" s="245"/>
      <c r="F28" s="340">
        <v>7</v>
      </c>
      <c r="G28" s="344"/>
      <c r="H28" s="20"/>
      <c r="I28" s="245"/>
      <c r="J28" s="340">
        <v>7</v>
      </c>
      <c r="K28" s="344"/>
      <c r="L28" s="20"/>
      <c r="M28" s="245"/>
      <c r="N28" s="340">
        <v>7</v>
      </c>
      <c r="O28" s="344"/>
      <c r="P28" s="240"/>
      <c r="Q28" s="340">
        <v>7</v>
      </c>
      <c r="R28" s="344"/>
      <c r="S28" s="240"/>
      <c r="T28" s="340">
        <v>7</v>
      </c>
      <c r="U28" s="344"/>
      <c r="V28" s="200"/>
      <c r="X28" s="249" t="b">
        <f t="shared" si="12"/>
        <v>1</v>
      </c>
      <c r="Y28" s="249" t="b">
        <f t="shared" si="13"/>
        <v>1</v>
      </c>
      <c r="Z28" s="249" t="b">
        <f t="shared" si="14"/>
        <v>1</v>
      </c>
      <c r="AA28" s="249" t="b">
        <f t="shared" si="15"/>
        <v>1</v>
      </c>
      <c r="AB28" s="249" t="b">
        <f t="shared" si="1"/>
        <v>1</v>
      </c>
      <c r="AC28" s="249" t="b">
        <f t="shared" si="2"/>
        <v>1</v>
      </c>
      <c r="AD28" s="249" t="b">
        <f t="shared" si="3"/>
        <v>1</v>
      </c>
      <c r="AE28" s="249" t="b">
        <f t="shared" si="4"/>
        <v>1</v>
      </c>
      <c r="AF28" s="249" t="b">
        <f t="shared" si="5"/>
        <v>1</v>
      </c>
      <c r="AG28" s="249" t="b">
        <f t="shared" si="6"/>
        <v>1</v>
      </c>
      <c r="AH28" s="249" t="b">
        <f t="shared" si="7"/>
        <v>1</v>
      </c>
      <c r="AI28" s="249" t="b">
        <f t="shared" si="8"/>
        <v>1</v>
      </c>
      <c r="AJ28" s="249" t="b">
        <f t="shared" si="9"/>
        <v>1</v>
      </c>
      <c r="AK28" s="249" t="b">
        <f t="shared" si="10"/>
        <v>1</v>
      </c>
      <c r="AL28" s="249" t="b">
        <f t="shared" si="11"/>
        <v>1</v>
      </c>
    </row>
    <row r="29" spans="1:38" ht="16.5" thickBot="1" x14ac:dyDescent="0.3">
      <c r="A29" s="200"/>
      <c r="B29" s="340">
        <v>8</v>
      </c>
      <c r="C29" s="344"/>
      <c r="D29" s="20"/>
      <c r="E29" s="245"/>
      <c r="F29" s="340">
        <v>8</v>
      </c>
      <c r="G29" s="344"/>
      <c r="H29" s="20"/>
      <c r="I29" s="245"/>
      <c r="J29" s="340">
        <v>8</v>
      </c>
      <c r="K29" s="344"/>
      <c r="L29" s="20"/>
      <c r="M29" s="245"/>
      <c r="N29" s="340">
        <v>8</v>
      </c>
      <c r="O29" s="344"/>
      <c r="P29" s="240"/>
      <c r="Q29" s="340">
        <v>8</v>
      </c>
      <c r="R29" s="344"/>
      <c r="S29" s="240"/>
      <c r="T29" s="340">
        <v>8</v>
      </c>
      <c r="U29" s="344"/>
      <c r="V29" s="200"/>
      <c r="X29" s="249" t="b">
        <f t="shared" si="12"/>
        <v>1</v>
      </c>
      <c r="Y29" s="249" t="b">
        <f t="shared" si="13"/>
        <v>1</v>
      </c>
      <c r="Z29" s="249" t="b">
        <f t="shared" si="14"/>
        <v>1</v>
      </c>
      <c r="AA29" s="249" t="b">
        <f t="shared" si="15"/>
        <v>1</v>
      </c>
      <c r="AB29" s="249" t="b">
        <f t="shared" si="1"/>
        <v>1</v>
      </c>
      <c r="AC29" s="249" t="b">
        <f t="shared" si="2"/>
        <v>1</v>
      </c>
      <c r="AD29" s="249" t="b">
        <f t="shared" si="3"/>
        <v>1</v>
      </c>
      <c r="AE29" s="249" t="b">
        <f t="shared" si="4"/>
        <v>1</v>
      </c>
      <c r="AF29" s="249" t="b">
        <f t="shared" si="5"/>
        <v>1</v>
      </c>
      <c r="AG29" s="249" t="b">
        <f t="shared" si="6"/>
        <v>1</v>
      </c>
      <c r="AH29" s="249" t="b">
        <f t="shared" si="7"/>
        <v>1</v>
      </c>
      <c r="AI29" s="249" t="b">
        <f t="shared" si="8"/>
        <v>1</v>
      </c>
      <c r="AJ29" s="249" t="b">
        <f t="shared" si="9"/>
        <v>1</v>
      </c>
      <c r="AK29" s="249" t="b">
        <f t="shared" si="10"/>
        <v>1</v>
      </c>
      <c r="AL29" s="249" t="b">
        <f t="shared" si="11"/>
        <v>1</v>
      </c>
    </row>
    <row r="30" spans="1:38" ht="16.5" thickBot="1" x14ac:dyDescent="0.3">
      <c r="A30" s="200"/>
      <c r="B30" s="340">
        <v>9</v>
      </c>
      <c r="C30" s="344"/>
      <c r="D30" s="20"/>
      <c r="E30" s="245"/>
      <c r="F30" s="340">
        <v>9</v>
      </c>
      <c r="G30" s="344"/>
      <c r="H30" s="20"/>
      <c r="I30" s="245"/>
      <c r="J30" s="340">
        <v>9</v>
      </c>
      <c r="K30" s="344"/>
      <c r="L30" s="20"/>
      <c r="M30" s="245"/>
      <c r="N30" s="340">
        <v>9</v>
      </c>
      <c r="O30" s="344"/>
      <c r="P30" s="240"/>
      <c r="Q30" s="340">
        <v>9</v>
      </c>
      <c r="R30" s="344"/>
      <c r="S30" s="240"/>
      <c r="T30" s="340">
        <v>9</v>
      </c>
      <c r="U30" s="344"/>
      <c r="V30" s="200"/>
      <c r="X30" s="249" t="b">
        <f t="shared" si="12"/>
        <v>1</v>
      </c>
      <c r="Y30" s="249" t="b">
        <f t="shared" si="13"/>
        <v>1</v>
      </c>
      <c r="Z30" s="249" t="b">
        <f t="shared" si="14"/>
        <v>1</v>
      </c>
      <c r="AA30" s="249" t="b">
        <f t="shared" si="15"/>
        <v>1</v>
      </c>
      <c r="AB30" s="249" t="b">
        <f t="shared" si="1"/>
        <v>1</v>
      </c>
      <c r="AC30" s="249" t="b">
        <f t="shared" si="2"/>
        <v>1</v>
      </c>
      <c r="AD30" s="249" t="b">
        <f t="shared" si="3"/>
        <v>1</v>
      </c>
      <c r="AE30" s="249" t="b">
        <f t="shared" si="4"/>
        <v>1</v>
      </c>
      <c r="AF30" s="249" t="b">
        <f t="shared" si="5"/>
        <v>1</v>
      </c>
      <c r="AG30" s="249" t="b">
        <f t="shared" si="6"/>
        <v>1</v>
      </c>
      <c r="AH30" s="249" t="b">
        <f t="shared" si="7"/>
        <v>1</v>
      </c>
      <c r="AI30" s="249" t="b">
        <f t="shared" si="8"/>
        <v>1</v>
      </c>
      <c r="AJ30" s="249" t="b">
        <f t="shared" si="9"/>
        <v>1</v>
      </c>
      <c r="AK30" s="249" t="b">
        <f t="shared" si="10"/>
        <v>1</v>
      </c>
      <c r="AL30" s="249" t="b">
        <f t="shared" si="11"/>
        <v>1</v>
      </c>
    </row>
    <row r="31" spans="1:38" ht="16.5" thickBot="1" x14ac:dyDescent="0.3">
      <c r="A31" s="200"/>
      <c r="B31" s="340">
        <v>10</v>
      </c>
      <c r="C31" s="344"/>
      <c r="D31" s="20"/>
      <c r="E31" s="245"/>
      <c r="F31" s="340">
        <v>10</v>
      </c>
      <c r="G31" s="344"/>
      <c r="H31" s="20"/>
      <c r="I31" s="245"/>
      <c r="J31" s="340">
        <v>10</v>
      </c>
      <c r="K31" s="344"/>
      <c r="L31" s="20"/>
      <c r="M31" s="245"/>
      <c r="N31" s="340">
        <v>10</v>
      </c>
      <c r="O31" s="344"/>
      <c r="P31" s="240"/>
      <c r="Q31" s="340">
        <v>10</v>
      </c>
      <c r="R31" s="344"/>
      <c r="S31" s="240"/>
      <c r="T31" s="340">
        <v>10</v>
      </c>
      <c r="U31" s="344"/>
      <c r="V31" s="200"/>
      <c r="X31" s="249" t="b">
        <f t="shared" si="12"/>
        <v>1</v>
      </c>
      <c r="Y31" s="249" t="b">
        <f t="shared" si="13"/>
        <v>1</v>
      </c>
      <c r="Z31" s="249" t="b">
        <f t="shared" si="14"/>
        <v>1</v>
      </c>
      <c r="AA31" s="249" t="b">
        <f t="shared" si="15"/>
        <v>1</v>
      </c>
      <c r="AB31" s="249" t="b">
        <f t="shared" si="1"/>
        <v>1</v>
      </c>
      <c r="AC31" s="249" t="b">
        <f t="shared" si="2"/>
        <v>1</v>
      </c>
      <c r="AD31" s="249" t="b">
        <f t="shared" si="3"/>
        <v>1</v>
      </c>
      <c r="AE31" s="249" t="b">
        <f t="shared" si="4"/>
        <v>1</v>
      </c>
      <c r="AF31" s="249" t="b">
        <f t="shared" si="5"/>
        <v>1</v>
      </c>
      <c r="AG31" s="249" t="b">
        <f t="shared" si="6"/>
        <v>1</v>
      </c>
      <c r="AH31" s="249" t="b">
        <f t="shared" si="7"/>
        <v>1</v>
      </c>
      <c r="AI31" s="249" t="b">
        <f t="shared" si="8"/>
        <v>1</v>
      </c>
      <c r="AJ31" s="249" t="b">
        <f t="shared" si="9"/>
        <v>1</v>
      </c>
      <c r="AK31" s="249" t="b">
        <f t="shared" si="10"/>
        <v>1</v>
      </c>
      <c r="AL31" s="249" t="b">
        <f t="shared" si="11"/>
        <v>1</v>
      </c>
    </row>
    <row r="32" spans="1:38" ht="16.5" thickBot="1" x14ac:dyDescent="0.3">
      <c r="A32" s="200"/>
      <c r="B32" s="340">
        <v>11</v>
      </c>
      <c r="C32" s="344"/>
      <c r="D32" s="20"/>
      <c r="E32" s="245"/>
      <c r="F32" s="340">
        <v>11</v>
      </c>
      <c r="G32" s="344"/>
      <c r="H32" s="20"/>
      <c r="I32" s="245"/>
      <c r="J32" s="340">
        <v>11</v>
      </c>
      <c r="K32" s="344"/>
      <c r="L32" s="20"/>
      <c r="M32" s="245"/>
      <c r="N32" s="340">
        <v>11</v>
      </c>
      <c r="O32" s="344"/>
      <c r="P32" s="240"/>
      <c r="Q32" s="340">
        <v>11</v>
      </c>
      <c r="R32" s="344"/>
      <c r="S32" s="240"/>
      <c r="T32" s="340">
        <v>11</v>
      </c>
      <c r="U32" s="344"/>
      <c r="V32" s="200"/>
      <c r="X32" s="249" t="b">
        <f t="shared" si="12"/>
        <v>1</v>
      </c>
      <c r="Y32" s="249" t="b">
        <f t="shared" si="13"/>
        <v>1</v>
      </c>
      <c r="Z32" s="249" t="b">
        <f t="shared" si="14"/>
        <v>1</v>
      </c>
      <c r="AA32" s="249" t="b">
        <f t="shared" si="15"/>
        <v>1</v>
      </c>
      <c r="AB32" s="249" t="b">
        <f t="shared" si="1"/>
        <v>1</v>
      </c>
      <c r="AC32" s="249" t="b">
        <f t="shared" si="2"/>
        <v>1</v>
      </c>
      <c r="AD32" s="249" t="b">
        <f t="shared" si="3"/>
        <v>1</v>
      </c>
      <c r="AE32" s="249" t="b">
        <f t="shared" si="4"/>
        <v>1</v>
      </c>
      <c r="AF32" s="249" t="b">
        <f t="shared" si="5"/>
        <v>1</v>
      </c>
      <c r="AG32" s="249" t="b">
        <f t="shared" si="6"/>
        <v>1</v>
      </c>
      <c r="AH32" s="249" t="b">
        <f t="shared" si="7"/>
        <v>1</v>
      </c>
      <c r="AI32" s="249" t="b">
        <f t="shared" si="8"/>
        <v>1</v>
      </c>
      <c r="AJ32" s="249" t="b">
        <f t="shared" si="9"/>
        <v>1</v>
      </c>
      <c r="AK32" s="249" t="b">
        <f t="shared" si="10"/>
        <v>1</v>
      </c>
      <c r="AL32" s="249" t="b">
        <f t="shared" si="11"/>
        <v>1</v>
      </c>
    </row>
    <row r="33" spans="1:38" ht="16.5" thickBot="1" x14ac:dyDescent="0.3">
      <c r="A33" s="200"/>
      <c r="B33" s="340">
        <v>12</v>
      </c>
      <c r="C33" s="344"/>
      <c r="D33" s="20"/>
      <c r="E33" s="245"/>
      <c r="F33" s="340">
        <v>12</v>
      </c>
      <c r="G33" s="344"/>
      <c r="H33" s="20"/>
      <c r="I33" s="245"/>
      <c r="J33" s="340">
        <v>12</v>
      </c>
      <c r="K33" s="344"/>
      <c r="L33" s="20"/>
      <c r="M33" s="245"/>
      <c r="N33" s="340">
        <v>12</v>
      </c>
      <c r="O33" s="344"/>
      <c r="P33" s="240"/>
      <c r="Q33" s="340">
        <v>12</v>
      </c>
      <c r="R33" s="344"/>
      <c r="S33" s="240"/>
      <c r="T33" s="340">
        <v>12</v>
      </c>
      <c r="U33" s="344"/>
      <c r="V33" s="200"/>
      <c r="X33" s="249" t="b">
        <f t="shared" si="12"/>
        <v>1</v>
      </c>
      <c r="Y33" s="249" t="b">
        <f t="shared" si="13"/>
        <v>1</v>
      </c>
      <c r="Z33" s="249" t="b">
        <f t="shared" si="14"/>
        <v>1</v>
      </c>
      <c r="AA33" s="249" t="b">
        <f t="shared" si="15"/>
        <v>1</v>
      </c>
      <c r="AB33" s="249" t="b">
        <f t="shared" si="1"/>
        <v>1</v>
      </c>
      <c r="AC33" s="249" t="b">
        <f t="shared" si="2"/>
        <v>1</v>
      </c>
      <c r="AD33" s="249" t="b">
        <f t="shared" si="3"/>
        <v>1</v>
      </c>
      <c r="AE33" s="249" t="b">
        <f t="shared" si="4"/>
        <v>1</v>
      </c>
      <c r="AF33" s="249" t="b">
        <f t="shared" si="5"/>
        <v>1</v>
      </c>
      <c r="AG33" s="249" t="b">
        <f t="shared" si="6"/>
        <v>1</v>
      </c>
      <c r="AH33" s="249" t="b">
        <f t="shared" si="7"/>
        <v>1</v>
      </c>
      <c r="AI33" s="249" t="b">
        <f t="shared" si="8"/>
        <v>1</v>
      </c>
      <c r="AJ33" s="249" t="b">
        <f t="shared" si="9"/>
        <v>1</v>
      </c>
      <c r="AK33" s="249" t="b">
        <f t="shared" si="10"/>
        <v>1</v>
      </c>
      <c r="AL33" s="249" t="b">
        <f t="shared" si="11"/>
        <v>1</v>
      </c>
    </row>
    <row r="34" spans="1:38" ht="16.5" thickBot="1" x14ac:dyDescent="0.3">
      <c r="A34" s="200"/>
      <c r="B34" s="340">
        <v>13</v>
      </c>
      <c r="C34" s="344"/>
      <c r="D34" s="20"/>
      <c r="E34" s="245"/>
      <c r="F34" s="340">
        <v>13</v>
      </c>
      <c r="G34" s="344"/>
      <c r="H34" s="20"/>
      <c r="I34" s="245"/>
      <c r="J34" s="340">
        <v>13</v>
      </c>
      <c r="K34" s="344"/>
      <c r="L34" s="20"/>
      <c r="M34" s="245"/>
      <c r="N34" s="340">
        <v>13</v>
      </c>
      <c r="O34" s="344"/>
      <c r="P34" s="240"/>
      <c r="Q34" s="340">
        <v>13</v>
      </c>
      <c r="R34" s="344"/>
      <c r="S34" s="240"/>
      <c r="T34" s="340">
        <v>13</v>
      </c>
      <c r="U34" s="344"/>
      <c r="V34" s="200"/>
      <c r="X34" s="249" t="b">
        <f t="shared" si="12"/>
        <v>1</v>
      </c>
      <c r="Y34" s="249" t="b">
        <f t="shared" si="13"/>
        <v>1</v>
      </c>
      <c r="Z34" s="249" t="b">
        <f t="shared" si="14"/>
        <v>1</v>
      </c>
      <c r="AA34" s="249" t="b">
        <f t="shared" si="15"/>
        <v>1</v>
      </c>
      <c r="AB34" s="249" t="b">
        <f t="shared" si="1"/>
        <v>1</v>
      </c>
      <c r="AC34" s="249" t="b">
        <f t="shared" si="2"/>
        <v>1</v>
      </c>
      <c r="AD34" s="249" t="b">
        <f t="shared" si="3"/>
        <v>1</v>
      </c>
      <c r="AE34" s="249" t="b">
        <f t="shared" si="4"/>
        <v>1</v>
      </c>
      <c r="AF34" s="249" t="b">
        <f t="shared" si="5"/>
        <v>1</v>
      </c>
      <c r="AG34" s="249" t="b">
        <f t="shared" si="6"/>
        <v>1</v>
      </c>
      <c r="AH34" s="249" t="b">
        <f t="shared" si="7"/>
        <v>1</v>
      </c>
      <c r="AI34" s="249" t="b">
        <f t="shared" si="8"/>
        <v>1</v>
      </c>
      <c r="AJ34" s="249" t="b">
        <f t="shared" si="9"/>
        <v>1</v>
      </c>
      <c r="AK34" s="249" t="b">
        <f t="shared" si="10"/>
        <v>1</v>
      </c>
      <c r="AL34" s="249" t="b">
        <f t="shared" si="11"/>
        <v>1</v>
      </c>
    </row>
    <row r="35" spans="1:38" ht="16.5" thickBot="1" x14ac:dyDescent="0.3">
      <c r="A35" s="200"/>
      <c r="B35" s="340">
        <v>14</v>
      </c>
      <c r="C35" s="344"/>
      <c r="D35" s="20"/>
      <c r="E35" s="245"/>
      <c r="F35" s="340">
        <v>14</v>
      </c>
      <c r="G35" s="344"/>
      <c r="H35" s="20"/>
      <c r="I35" s="245"/>
      <c r="J35" s="340">
        <v>14</v>
      </c>
      <c r="K35" s="344"/>
      <c r="L35" s="20"/>
      <c r="M35" s="245"/>
      <c r="N35" s="340">
        <v>14</v>
      </c>
      <c r="O35" s="344"/>
      <c r="P35" s="240"/>
      <c r="Q35" s="340">
        <v>14</v>
      </c>
      <c r="R35" s="344"/>
      <c r="S35" s="240"/>
      <c r="T35" s="340">
        <v>14</v>
      </c>
      <c r="U35" s="344"/>
      <c r="V35" s="200"/>
      <c r="X35" s="249" t="b">
        <f t="shared" si="12"/>
        <v>1</v>
      </c>
      <c r="Y35" s="249" t="b">
        <f t="shared" si="13"/>
        <v>1</v>
      </c>
      <c r="Z35" s="249" t="b">
        <f t="shared" si="14"/>
        <v>1</v>
      </c>
      <c r="AA35" s="249" t="b">
        <f t="shared" si="15"/>
        <v>1</v>
      </c>
      <c r="AB35" s="249" t="b">
        <f t="shared" si="1"/>
        <v>1</v>
      </c>
      <c r="AC35" s="249" t="b">
        <f t="shared" si="2"/>
        <v>1</v>
      </c>
      <c r="AD35" s="249" t="b">
        <f t="shared" si="3"/>
        <v>1</v>
      </c>
      <c r="AE35" s="249" t="b">
        <f t="shared" si="4"/>
        <v>1</v>
      </c>
      <c r="AF35" s="249" t="b">
        <f t="shared" si="5"/>
        <v>1</v>
      </c>
      <c r="AG35" s="249" t="b">
        <f t="shared" si="6"/>
        <v>1</v>
      </c>
      <c r="AH35" s="249" t="b">
        <f t="shared" si="7"/>
        <v>1</v>
      </c>
      <c r="AI35" s="249" t="b">
        <f t="shared" si="8"/>
        <v>1</v>
      </c>
      <c r="AJ35" s="249" t="b">
        <f t="shared" si="9"/>
        <v>1</v>
      </c>
      <c r="AK35" s="249" t="b">
        <f t="shared" si="10"/>
        <v>1</v>
      </c>
      <c r="AL35" s="249" t="b">
        <f t="shared" si="11"/>
        <v>1</v>
      </c>
    </row>
    <row r="36" spans="1:38" ht="16.5" thickBot="1" x14ac:dyDescent="0.3">
      <c r="A36" s="200"/>
      <c r="B36" s="340">
        <v>15</v>
      </c>
      <c r="C36" s="344"/>
      <c r="D36" s="20"/>
      <c r="E36" s="245"/>
      <c r="F36" s="340">
        <v>15</v>
      </c>
      <c r="G36" s="344"/>
      <c r="H36" s="20"/>
      <c r="I36" s="245"/>
      <c r="J36" s="340">
        <v>15</v>
      </c>
      <c r="K36" s="344"/>
      <c r="L36" s="20"/>
      <c r="M36" s="245"/>
      <c r="N36" s="340">
        <v>15</v>
      </c>
      <c r="O36" s="344"/>
      <c r="P36" s="240"/>
      <c r="Q36" s="340">
        <v>15</v>
      </c>
      <c r="R36" s="344"/>
      <c r="S36" s="240"/>
      <c r="T36" s="340">
        <v>15</v>
      </c>
      <c r="U36" s="344"/>
      <c r="V36" s="200"/>
      <c r="X36" s="249" t="b">
        <f t="shared" si="12"/>
        <v>1</v>
      </c>
      <c r="Y36" s="249" t="b">
        <f t="shared" si="13"/>
        <v>1</v>
      </c>
      <c r="Z36" s="249" t="b">
        <f t="shared" si="14"/>
        <v>1</v>
      </c>
      <c r="AA36" s="249" t="b">
        <f t="shared" si="15"/>
        <v>1</v>
      </c>
      <c r="AB36" s="249" t="b">
        <f t="shared" si="1"/>
        <v>1</v>
      </c>
      <c r="AC36" s="249" t="b">
        <f t="shared" si="2"/>
        <v>1</v>
      </c>
      <c r="AD36" s="249" t="b">
        <f t="shared" si="3"/>
        <v>1</v>
      </c>
      <c r="AE36" s="249" t="b">
        <f t="shared" si="4"/>
        <v>1</v>
      </c>
      <c r="AF36" s="249" t="b">
        <f t="shared" si="5"/>
        <v>1</v>
      </c>
      <c r="AG36" s="249" t="b">
        <f t="shared" si="6"/>
        <v>1</v>
      </c>
      <c r="AH36" s="249" t="b">
        <f t="shared" si="7"/>
        <v>1</v>
      </c>
      <c r="AI36" s="249" t="b">
        <f t="shared" si="8"/>
        <v>1</v>
      </c>
      <c r="AJ36" s="249" t="b">
        <f t="shared" si="9"/>
        <v>1</v>
      </c>
      <c r="AK36" s="249" t="b">
        <f t="shared" si="10"/>
        <v>1</v>
      </c>
      <c r="AL36" s="249" t="b">
        <f t="shared" si="11"/>
        <v>1</v>
      </c>
    </row>
    <row r="37" spans="1:38" ht="16.5" thickBot="1" x14ac:dyDescent="0.3">
      <c r="A37" s="200"/>
      <c r="B37" s="340">
        <v>16</v>
      </c>
      <c r="C37" s="344"/>
      <c r="D37" s="20"/>
      <c r="E37" s="245"/>
      <c r="F37" s="340">
        <v>16</v>
      </c>
      <c r="G37" s="344"/>
      <c r="H37" s="20"/>
      <c r="I37" s="245"/>
      <c r="J37" s="340">
        <v>16</v>
      </c>
      <c r="K37" s="344"/>
      <c r="L37" s="20"/>
      <c r="M37" s="245"/>
      <c r="N37" s="340">
        <v>16</v>
      </c>
      <c r="O37" s="344"/>
      <c r="P37" s="240"/>
      <c r="Q37" s="340">
        <v>16</v>
      </c>
      <c r="R37" s="344"/>
      <c r="S37" s="240"/>
      <c r="T37" s="340">
        <v>16</v>
      </c>
      <c r="U37" s="344"/>
      <c r="V37" s="200"/>
      <c r="X37" s="249" t="b">
        <f t="shared" si="12"/>
        <v>1</v>
      </c>
      <c r="Y37" s="249" t="b">
        <f t="shared" si="13"/>
        <v>1</v>
      </c>
      <c r="Z37" s="249" t="b">
        <f t="shared" si="14"/>
        <v>1</v>
      </c>
      <c r="AA37" s="249" t="b">
        <f t="shared" si="15"/>
        <v>1</v>
      </c>
      <c r="AB37" s="249" t="b">
        <f t="shared" si="1"/>
        <v>1</v>
      </c>
      <c r="AC37" s="249" t="b">
        <f t="shared" si="2"/>
        <v>1</v>
      </c>
      <c r="AD37" s="249" t="b">
        <f t="shared" si="3"/>
        <v>1</v>
      </c>
      <c r="AE37" s="249" t="b">
        <f t="shared" si="4"/>
        <v>1</v>
      </c>
      <c r="AF37" s="249" t="b">
        <f t="shared" si="5"/>
        <v>1</v>
      </c>
      <c r="AG37" s="249" t="b">
        <f t="shared" si="6"/>
        <v>1</v>
      </c>
      <c r="AH37" s="249" t="b">
        <f t="shared" si="7"/>
        <v>1</v>
      </c>
      <c r="AI37" s="249" t="b">
        <f t="shared" si="8"/>
        <v>1</v>
      </c>
      <c r="AJ37" s="249" t="b">
        <f t="shared" si="9"/>
        <v>1</v>
      </c>
      <c r="AK37" s="249" t="b">
        <f t="shared" si="10"/>
        <v>1</v>
      </c>
      <c r="AL37" s="249" t="b">
        <f t="shared" si="11"/>
        <v>1</v>
      </c>
    </row>
    <row r="38" spans="1:38" ht="16.5" thickBot="1" x14ac:dyDescent="0.3">
      <c r="A38" s="200"/>
      <c r="B38" s="340">
        <v>17</v>
      </c>
      <c r="C38" s="344"/>
      <c r="D38" s="20"/>
      <c r="E38" s="245"/>
      <c r="F38" s="340">
        <v>17</v>
      </c>
      <c r="G38" s="344"/>
      <c r="H38" s="20"/>
      <c r="I38" s="245"/>
      <c r="J38" s="340">
        <v>17</v>
      </c>
      <c r="K38" s="344"/>
      <c r="L38" s="20"/>
      <c r="M38" s="245"/>
      <c r="N38" s="340">
        <v>17</v>
      </c>
      <c r="O38" s="344"/>
      <c r="P38" s="240"/>
      <c r="Q38" s="340">
        <v>17</v>
      </c>
      <c r="R38" s="344"/>
      <c r="S38" s="240"/>
      <c r="T38" s="340">
        <v>17</v>
      </c>
      <c r="U38" s="344"/>
      <c r="V38" s="200"/>
      <c r="X38" s="249" t="b">
        <f t="shared" si="12"/>
        <v>1</v>
      </c>
      <c r="Y38" s="249" t="b">
        <f t="shared" si="13"/>
        <v>1</v>
      </c>
      <c r="Z38" s="249" t="b">
        <f t="shared" si="14"/>
        <v>1</v>
      </c>
      <c r="AA38" s="249" t="b">
        <f t="shared" si="15"/>
        <v>1</v>
      </c>
      <c r="AB38" s="249" t="b">
        <f t="shared" si="1"/>
        <v>1</v>
      </c>
      <c r="AC38" s="249" t="b">
        <f t="shared" si="2"/>
        <v>1</v>
      </c>
      <c r="AD38" s="249" t="b">
        <f t="shared" si="3"/>
        <v>1</v>
      </c>
      <c r="AE38" s="249" t="b">
        <f t="shared" si="4"/>
        <v>1</v>
      </c>
      <c r="AF38" s="249" t="b">
        <f t="shared" si="5"/>
        <v>1</v>
      </c>
      <c r="AG38" s="249" t="b">
        <f t="shared" si="6"/>
        <v>1</v>
      </c>
      <c r="AH38" s="249" t="b">
        <f t="shared" si="7"/>
        <v>1</v>
      </c>
      <c r="AI38" s="249" t="b">
        <f t="shared" si="8"/>
        <v>1</v>
      </c>
      <c r="AJ38" s="249" t="b">
        <f t="shared" si="9"/>
        <v>1</v>
      </c>
      <c r="AK38" s="249" t="b">
        <f t="shared" si="10"/>
        <v>1</v>
      </c>
      <c r="AL38" s="249" t="b">
        <f t="shared" si="11"/>
        <v>1</v>
      </c>
    </row>
    <row r="39" spans="1:38" ht="16.5" thickBot="1" x14ac:dyDescent="0.3">
      <c r="A39" s="200"/>
      <c r="B39" s="340">
        <v>18</v>
      </c>
      <c r="C39" s="344"/>
      <c r="D39" s="20"/>
      <c r="E39" s="245"/>
      <c r="F39" s="340">
        <v>18</v>
      </c>
      <c r="G39" s="344"/>
      <c r="H39" s="20"/>
      <c r="I39" s="245"/>
      <c r="J39" s="340">
        <v>18</v>
      </c>
      <c r="K39" s="344"/>
      <c r="L39" s="20"/>
      <c r="M39" s="245"/>
      <c r="N39" s="340">
        <v>18</v>
      </c>
      <c r="O39" s="344"/>
      <c r="P39" s="240"/>
      <c r="Q39" s="340">
        <v>18</v>
      </c>
      <c r="R39" s="344"/>
      <c r="S39" s="240"/>
      <c r="T39" s="340">
        <v>18</v>
      </c>
      <c r="U39" s="344"/>
      <c r="V39" s="200"/>
      <c r="X39" s="249" t="b">
        <f t="shared" si="12"/>
        <v>1</v>
      </c>
      <c r="Y39" s="249" t="b">
        <f t="shared" si="13"/>
        <v>1</v>
      </c>
      <c r="Z39" s="249" t="b">
        <f t="shared" si="14"/>
        <v>1</v>
      </c>
      <c r="AA39" s="249" t="b">
        <f t="shared" si="15"/>
        <v>1</v>
      </c>
      <c r="AB39" s="249" t="b">
        <f t="shared" si="1"/>
        <v>1</v>
      </c>
      <c r="AC39" s="249" t="b">
        <f t="shared" si="2"/>
        <v>1</v>
      </c>
      <c r="AD39" s="249" t="b">
        <f t="shared" si="3"/>
        <v>1</v>
      </c>
      <c r="AE39" s="249" t="b">
        <f t="shared" si="4"/>
        <v>1</v>
      </c>
      <c r="AF39" s="249" t="b">
        <f t="shared" si="5"/>
        <v>1</v>
      </c>
      <c r="AG39" s="249" t="b">
        <f t="shared" si="6"/>
        <v>1</v>
      </c>
      <c r="AH39" s="249" t="b">
        <f t="shared" si="7"/>
        <v>1</v>
      </c>
      <c r="AI39" s="249" t="b">
        <f t="shared" si="8"/>
        <v>1</v>
      </c>
      <c r="AJ39" s="249" t="b">
        <f t="shared" si="9"/>
        <v>1</v>
      </c>
      <c r="AK39" s="249" t="b">
        <f t="shared" si="10"/>
        <v>1</v>
      </c>
      <c r="AL39" s="249" t="b">
        <f t="shared" si="11"/>
        <v>1</v>
      </c>
    </row>
    <row r="40" spans="1:38" ht="16.5" thickBot="1" x14ac:dyDescent="0.3">
      <c r="A40" s="200"/>
      <c r="B40" s="340">
        <v>19</v>
      </c>
      <c r="C40" s="344"/>
      <c r="D40" s="20"/>
      <c r="E40" s="245"/>
      <c r="F40" s="340">
        <v>19</v>
      </c>
      <c r="G40" s="344"/>
      <c r="H40" s="20"/>
      <c r="I40" s="245"/>
      <c r="J40" s="340">
        <v>19</v>
      </c>
      <c r="K40" s="344"/>
      <c r="L40" s="20"/>
      <c r="M40" s="245"/>
      <c r="N40" s="340">
        <v>19</v>
      </c>
      <c r="O40" s="344"/>
      <c r="P40" s="240"/>
      <c r="Q40" s="340">
        <v>19</v>
      </c>
      <c r="R40" s="344"/>
      <c r="S40" s="240"/>
      <c r="T40" s="340">
        <v>19</v>
      </c>
      <c r="U40" s="344"/>
      <c r="V40" s="200"/>
      <c r="X40" s="249" t="b">
        <f t="shared" si="12"/>
        <v>1</v>
      </c>
      <c r="Y40" s="249" t="b">
        <f t="shared" si="13"/>
        <v>1</v>
      </c>
      <c r="Z40" s="249" t="b">
        <f t="shared" si="14"/>
        <v>1</v>
      </c>
      <c r="AA40" s="249" t="b">
        <f t="shared" si="15"/>
        <v>1</v>
      </c>
      <c r="AB40" s="249" t="b">
        <f t="shared" si="1"/>
        <v>1</v>
      </c>
      <c r="AC40" s="249" t="b">
        <f t="shared" si="2"/>
        <v>1</v>
      </c>
      <c r="AD40" s="249" t="b">
        <f t="shared" si="3"/>
        <v>1</v>
      </c>
      <c r="AE40" s="249" t="b">
        <f t="shared" si="4"/>
        <v>1</v>
      </c>
      <c r="AF40" s="249" t="b">
        <f t="shared" si="5"/>
        <v>1</v>
      </c>
      <c r="AG40" s="249" t="b">
        <f t="shared" si="6"/>
        <v>1</v>
      </c>
      <c r="AH40" s="249" t="b">
        <f t="shared" si="7"/>
        <v>1</v>
      </c>
      <c r="AI40" s="249" t="b">
        <f t="shared" si="8"/>
        <v>1</v>
      </c>
      <c r="AJ40" s="249" t="b">
        <f t="shared" si="9"/>
        <v>1</v>
      </c>
      <c r="AK40" s="249" t="b">
        <f t="shared" si="10"/>
        <v>1</v>
      </c>
      <c r="AL40" s="249" t="b">
        <f t="shared" si="11"/>
        <v>1</v>
      </c>
    </row>
    <row r="41" spans="1:38" ht="16.5" thickBot="1" x14ac:dyDescent="0.3">
      <c r="A41" s="200"/>
      <c r="B41" s="340">
        <v>20</v>
      </c>
      <c r="C41" s="344"/>
      <c r="D41" s="20"/>
      <c r="E41" s="245"/>
      <c r="F41" s="340">
        <v>20</v>
      </c>
      <c r="G41" s="344"/>
      <c r="H41" s="20"/>
      <c r="I41" s="245"/>
      <c r="J41" s="340">
        <v>20</v>
      </c>
      <c r="K41" s="344"/>
      <c r="L41" s="20"/>
      <c r="M41" s="245"/>
      <c r="N41" s="340">
        <v>20</v>
      </c>
      <c r="O41" s="344"/>
      <c r="P41" s="240"/>
      <c r="Q41" s="340">
        <v>20</v>
      </c>
      <c r="R41" s="344"/>
      <c r="S41" s="240"/>
      <c r="T41" s="340">
        <v>20</v>
      </c>
      <c r="U41" s="344"/>
      <c r="V41" s="200"/>
      <c r="X41" s="249" t="b">
        <f t="shared" si="12"/>
        <v>1</v>
      </c>
      <c r="Y41" s="249" t="b">
        <f t="shared" si="13"/>
        <v>1</v>
      </c>
      <c r="Z41" s="249" t="b">
        <f t="shared" si="14"/>
        <v>1</v>
      </c>
      <c r="AA41" s="249" t="b">
        <f t="shared" si="15"/>
        <v>1</v>
      </c>
      <c r="AB41" s="249" t="b">
        <f t="shared" si="1"/>
        <v>1</v>
      </c>
      <c r="AC41" s="249" t="b">
        <f t="shared" si="2"/>
        <v>1</v>
      </c>
      <c r="AD41" s="249" t="b">
        <f t="shared" si="3"/>
        <v>1</v>
      </c>
      <c r="AE41" s="249" t="b">
        <f t="shared" si="4"/>
        <v>1</v>
      </c>
      <c r="AF41" s="249" t="b">
        <f t="shared" si="5"/>
        <v>1</v>
      </c>
      <c r="AG41" s="249" t="b">
        <f t="shared" si="6"/>
        <v>1</v>
      </c>
      <c r="AH41" s="249" t="b">
        <f t="shared" si="7"/>
        <v>1</v>
      </c>
      <c r="AI41" s="249" t="b">
        <f t="shared" si="8"/>
        <v>1</v>
      </c>
      <c r="AJ41" s="249" t="b">
        <f t="shared" si="9"/>
        <v>1</v>
      </c>
      <c r="AK41" s="249" t="b">
        <f t="shared" si="10"/>
        <v>1</v>
      </c>
      <c r="AL41" s="249" t="b">
        <f t="shared" si="11"/>
        <v>1</v>
      </c>
    </row>
    <row r="42" spans="1:38" ht="16.5" thickBot="1" x14ac:dyDescent="0.3">
      <c r="A42" s="200"/>
      <c r="B42" s="340">
        <v>21</v>
      </c>
      <c r="C42" s="344"/>
      <c r="D42" s="20"/>
      <c r="E42" s="245"/>
      <c r="F42" s="340">
        <v>21</v>
      </c>
      <c r="G42" s="344"/>
      <c r="H42" s="20"/>
      <c r="I42" s="245"/>
      <c r="J42" s="340">
        <v>21</v>
      </c>
      <c r="K42" s="344"/>
      <c r="L42" s="20"/>
      <c r="M42" s="245"/>
      <c r="N42" s="340">
        <v>21</v>
      </c>
      <c r="O42" s="344"/>
      <c r="P42" s="240"/>
      <c r="Q42" s="340">
        <v>21</v>
      </c>
      <c r="R42" s="344"/>
      <c r="S42" s="240"/>
      <c r="T42" s="340">
        <v>21</v>
      </c>
      <c r="U42" s="344"/>
      <c r="V42" s="200"/>
      <c r="X42" s="249" t="b">
        <f t="shared" si="12"/>
        <v>1</v>
      </c>
      <c r="Y42" s="249" t="b">
        <f t="shared" si="13"/>
        <v>1</v>
      </c>
      <c r="Z42" s="249" t="b">
        <f t="shared" si="14"/>
        <v>1</v>
      </c>
      <c r="AA42" s="249" t="b">
        <f t="shared" si="15"/>
        <v>1</v>
      </c>
      <c r="AB42" s="249" t="b">
        <f t="shared" si="1"/>
        <v>1</v>
      </c>
      <c r="AC42" s="249" t="b">
        <f t="shared" si="2"/>
        <v>1</v>
      </c>
      <c r="AD42" s="249" t="b">
        <f t="shared" si="3"/>
        <v>1</v>
      </c>
      <c r="AE42" s="249" t="b">
        <f t="shared" si="4"/>
        <v>1</v>
      </c>
      <c r="AF42" s="249" t="b">
        <f t="shared" si="5"/>
        <v>1</v>
      </c>
      <c r="AG42" s="249" t="b">
        <f t="shared" si="6"/>
        <v>1</v>
      </c>
      <c r="AH42" s="249" t="b">
        <f t="shared" si="7"/>
        <v>1</v>
      </c>
      <c r="AI42" s="249" t="b">
        <f t="shared" si="8"/>
        <v>1</v>
      </c>
      <c r="AJ42" s="249" t="b">
        <f t="shared" si="9"/>
        <v>1</v>
      </c>
      <c r="AK42" s="249" t="b">
        <f t="shared" si="10"/>
        <v>1</v>
      </c>
      <c r="AL42" s="249" t="b">
        <f t="shared" si="11"/>
        <v>1</v>
      </c>
    </row>
    <row r="43" spans="1:38" ht="16.5" thickBot="1" x14ac:dyDescent="0.3">
      <c r="A43" s="200"/>
      <c r="B43" s="340">
        <v>22</v>
      </c>
      <c r="C43" s="344"/>
      <c r="D43" s="20"/>
      <c r="E43" s="245"/>
      <c r="F43" s="340">
        <v>22</v>
      </c>
      <c r="G43" s="344"/>
      <c r="H43" s="20"/>
      <c r="I43" s="245"/>
      <c r="J43" s="340">
        <v>22</v>
      </c>
      <c r="K43" s="344"/>
      <c r="L43" s="20"/>
      <c r="M43" s="245"/>
      <c r="N43" s="340">
        <v>22</v>
      </c>
      <c r="O43" s="344"/>
      <c r="P43" s="240"/>
      <c r="Q43" s="340">
        <v>22</v>
      </c>
      <c r="R43" s="344"/>
      <c r="S43" s="240"/>
      <c r="T43" s="340">
        <v>22</v>
      </c>
      <c r="U43" s="344"/>
      <c r="V43" s="200"/>
      <c r="X43" s="249" t="b">
        <f t="shared" si="12"/>
        <v>1</v>
      </c>
      <c r="Y43" s="249" t="b">
        <f t="shared" si="13"/>
        <v>1</v>
      </c>
      <c r="Z43" s="249" t="b">
        <f t="shared" si="14"/>
        <v>1</v>
      </c>
      <c r="AA43" s="249" t="b">
        <f t="shared" si="15"/>
        <v>1</v>
      </c>
      <c r="AB43" s="249" t="b">
        <f t="shared" si="1"/>
        <v>1</v>
      </c>
      <c r="AC43" s="249" t="b">
        <f t="shared" si="2"/>
        <v>1</v>
      </c>
      <c r="AD43" s="249" t="b">
        <f t="shared" si="3"/>
        <v>1</v>
      </c>
      <c r="AE43" s="249" t="b">
        <f t="shared" si="4"/>
        <v>1</v>
      </c>
      <c r="AF43" s="249" t="b">
        <f t="shared" si="5"/>
        <v>1</v>
      </c>
      <c r="AG43" s="249" t="b">
        <f t="shared" si="6"/>
        <v>1</v>
      </c>
      <c r="AH43" s="249" t="b">
        <f t="shared" si="7"/>
        <v>1</v>
      </c>
      <c r="AI43" s="249" t="b">
        <f t="shared" si="8"/>
        <v>1</v>
      </c>
      <c r="AJ43" s="249" t="b">
        <f t="shared" si="9"/>
        <v>1</v>
      </c>
      <c r="AK43" s="249" t="b">
        <f t="shared" si="10"/>
        <v>1</v>
      </c>
      <c r="AL43" s="249" t="b">
        <f t="shared" si="11"/>
        <v>1</v>
      </c>
    </row>
    <row r="44" spans="1:38" ht="16.5" thickBot="1" x14ac:dyDescent="0.3">
      <c r="A44" s="200"/>
      <c r="B44" s="340">
        <v>23</v>
      </c>
      <c r="C44" s="344"/>
      <c r="D44" s="20"/>
      <c r="E44" s="245"/>
      <c r="F44" s="340">
        <v>23</v>
      </c>
      <c r="G44" s="344"/>
      <c r="H44" s="20"/>
      <c r="I44" s="245"/>
      <c r="J44" s="340">
        <v>23</v>
      </c>
      <c r="K44" s="344"/>
      <c r="L44" s="20"/>
      <c r="M44" s="245"/>
      <c r="N44" s="340">
        <v>23</v>
      </c>
      <c r="O44" s="344"/>
      <c r="P44" s="240"/>
      <c r="Q44" s="340">
        <v>23</v>
      </c>
      <c r="R44" s="344"/>
      <c r="S44" s="240"/>
      <c r="T44" s="340">
        <v>23</v>
      </c>
      <c r="U44" s="344"/>
      <c r="V44" s="200"/>
      <c r="X44" s="249" t="b">
        <f t="shared" si="12"/>
        <v>1</v>
      </c>
      <c r="Y44" s="249" t="b">
        <f t="shared" si="13"/>
        <v>1</v>
      </c>
      <c r="Z44" s="249" t="b">
        <f t="shared" si="14"/>
        <v>1</v>
      </c>
      <c r="AA44" s="249" t="b">
        <f t="shared" si="15"/>
        <v>1</v>
      </c>
      <c r="AB44" s="249" t="b">
        <f t="shared" si="1"/>
        <v>1</v>
      </c>
      <c r="AC44" s="249" t="b">
        <f t="shared" si="2"/>
        <v>1</v>
      </c>
      <c r="AD44" s="249" t="b">
        <f t="shared" si="3"/>
        <v>1</v>
      </c>
      <c r="AE44" s="249" t="b">
        <f t="shared" si="4"/>
        <v>1</v>
      </c>
      <c r="AF44" s="249" t="b">
        <f t="shared" si="5"/>
        <v>1</v>
      </c>
      <c r="AG44" s="249" t="b">
        <f t="shared" si="6"/>
        <v>1</v>
      </c>
      <c r="AH44" s="249" t="b">
        <f t="shared" si="7"/>
        <v>1</v>
      </c>
      <c r="AI44" s="249" t="b">
        <f t="shared" si="8"/>
        <v>1</v>
      </c>
      <c r="AJ44" s="249" t="b">
        <f t="shared" si="9"/>
        <v>1</v>
      </c>
      <c r="AK44" s="249" t="b">
        <f t="shared" si="10"/>
        <v>1</v>
      </c>
      <c r="AL44" s="249" t="b">
        <f t="shared" si="11"/>
        <v>1</v>
      </c>
    </row>
    <row r="45" spans="1:38" ht="16.5" thickBot="1" x14ac:dyDescent="0.3">
      <c r="A45" s="200"/>
      <c r="B45" s="340">
        <v>24</v>
      </c>
      <c r="C45" s="344"/>
      <c r="D45" s="20"/>
      <c r="E45" s="245"/>
      <c r="F45" s="340">
        <v>24</v>
      </c>
      <c r="G45" s="344"/>
      <c r="H45" s="20"/>
      <c r="I45" s="245"/>
      <c r="J45" s="340">
        <v>24</v>
      </c>
      <c r="K45" s="344"/>
      <c r="L45" s="20"/>
      <c r="M45" s="245"/>
      <c r="N45" s="340">
        <v>24</v>
      </c>
      <c r="O45" s="344"/>
      <c r="P45" s="240"/>
      <c r="Q45" s="340">
        <v>24</v>
      </c>
      <c r="R45" s="344"/>
      <c r="S45" s="240"/>
      <c r="T45" s="340">
        <v>24</v>
      </c>
      <c r="U45" s="344"/>
      <c r="V45" s="200"/>
      <c r="X45" s="249" t="b">
        <f t="shared" si="12"/>
        <v>1</v>
      </c>
      <c r="Y45" s="249" t="b">
        <f t="shared" si="13"/>
        <v>1</v>
      </c>
      <c r="Z45" s="249" t="b">
        <f t="shared" si="14"/>
        <v>1</v>
      </c>
      <c r="AA45" s="249" t="b">
        <f t="shared" si="15"/>
        <v>1</v>
      </c>
      <c r="AB45" s="249" t="b">
        <f t="shared" si="1"/>
        <v>1</v>
      </c>
      <c r="AC45" s="249" t="b">
        <f t="shared" si="2"/>
        <v>1</v>
      </c>
      <c r="AD45" s="249" t="b">
        <f t="shared" si="3"/>
        <v>1</v>
      </c>
      <c r="AE45" s="249" t="b">
        <f t="shared" si="4"/>
        <v>1</v>
      </c>
      <c r="AF45" s="249" t="b">
        <f t="shared" si="5"/>
        <v>1</v>
      </c>
      <c r="AG45" s="249" t="b">
        <f t="shared" si="6"/>
        <v>1</v>
      </c>
      <c r="AH45" s="249" t="b">
        <f t="shared" si="7"/>
        <v>1</v>
      </c>
      <c r="AI45" s="249" t="b">
        <f t="shared" si="8"/>
        <v>1</v>
      </c>
      <c r="AJ45" s="249" t="b">
        <f t="shared" si="9"/>
        <v>1</v>
      </c>
      <c r="AK45" s="249" t="b">
        <f t="shared" si="10"/>
        <v>1</v>
      </c>
      <c r="AL45" s="249" t="b">
        <f t="shared" si="11"/>
        <v>1</v>
      </c>
    </row>
    <row r="46" spans="1:38" ht="16.5" thickBot="1" x14ac:dyDescent="0.3">
      <c r="A46" s="200"/>
      <c r="B46" s="340">
        <v>25</v>
      </c>
      <c r="C46" s="344"/>
      <c r="D46" s="20"/>
      <c r="E46" s="245"/>
      <c r="F46" s="340">
        <v>25</v>
      </c>
      <c r="G46" s="344"/>
      <c r="H46" s="20"/>
      <c r="I46" s="245"/>
      <c r="J46" s="340">
        <v>25</v>
      </c>
      <c r="K46" s="344"/>
      <c r="L46" s="20"/>
      <c r="M46" s="245"/>
      <c r="N46" s="340">
        <v>25</v>
      </c>
      <c r="O46" s="344"/>
      <c r="P46" s="240"/>
      <c r="Q46" s="340">
        <v>25</v>
      </c>
      <c r="R46" s="344"/>
      <c r="S46" s="240"/>
      <c r="T46" s="340">
        <v>25</v>
      </c>
      <c r="U46" s="344"/>
      <c r="V46" s="200"/>
      <c r="X46" s="249" t="b">
        <f t="shared" si="12"/>
        <v>1</v>
      </c>
      <c r="Y46" s="249" t="b">
        <f t="shared" si="13"/>
        <v>1</v>
      </c>
      <c r="Z46" s="249" t="b">
        <f t="shared" si="14"/>
        <v>1</v>
      </c>
      <c r="AA46" s="249" t="b">
        <f t="shared" si="15"/>
        <v>1</v>
      </c>
      <c r="AB46" s="249" t="b">
        <f t="shared" si="1"/>
        <v>1</v>
      </c>
      <c r="AC46" s="249" t="b">
        <f t="shared" si="2"/>
        <v>1</v>
      </c>
      <c r="AD46" s="249" t="b">
        <f t="shared" si="3"/>
        <v>1</v>
      </c>
      <c r="AE46" s="249" t="b">
        <f t="shared" si="4"/>
        <v>1</v>
      </c>
      <c r="AF46" s="249" t="b">
        <f t="shared" si="5"/>
        <v>1</v>
      </c>
      <c r="AG46" s="249" t="b">
        <f t="shared" si="6"/>
        <v>1</v>
      </c>
      <c r="AH46" s="249" t="b">
        <f t="shared" si="7"/>
        <v>1</v>
      </c>
      <c r="AI46" s="249" t="b">
        <f t="shared" si="8"/>
        <v>1</v>
      </c>
      <c r="AJ46" s="249" t="b">
        <f t="shared" si="9"/>
        <v>1</v>
      </c>
      <c r="AK46" s="249" t="b">
        <f t="shared" si="10"/>
        <v>1</v>
      </c>
      <c r="AL46" s="249" t="b">
        <f t="shared" si="11"/>
        <v>1</v>
      </c>
    </row>
    <row r="47" spans="1:38" ht="16.5" thickBot="1" x14ac:dyDescent="0.3">
      <c r="A47" s="200"/>
      <c r="B47" s="340">
        <v>26</v>
      </c>
      <c r="C47" s="344"/>
      <c r="D47" s="20"/>
      <c r="E47" s="245"/>
      <c r="F47" s="340">
        <v>26</v>
      </c>
      <c r="G47" s="344"/>
      <c r="H47" s="20"/>
      <c r="I47" s="245"/>
      <c r="J47" s="340">
        <v>26</v>
      </c>
      <c r="K47" s="344"/>
      <c r="L47" s="20"/>
      <c r="M47" s="245"/>
      <c r="N47" s="340">
        <v>26</v>
      </c>
      <c r="O47" s="344"/>
      <c r="P47" s="240"/>
      <c r="Q47" s="340">
        <v>26</v>
      </c>
      <c r="R47" s="344"/>
      <c r="S47" s="240"/>
      <c r="T47" s="340">
        <v>26</v>
      </c>
      <c r="U47" s="344"/>
      <c r="V47" s="200"/>
      <c r="X47" s="249" t="b">
        <f t="shared" si="12"/>
        <v>1</v>
      </c>
      <c r="Y47" s="249" t="b">
        <f t="shared" si="13"/>
        <v>1</v>
      </c>
      <c r="Z47" s="249" t="b">
        <f t="shared" si="14"/>
        <v>1</v>
      </c>
      <c r="AA47" s="249" t="b">
        <f t="shared" si="15"/>
        <v>1</v>
      </c>
      <c r="AB47" s="249" t="b">
        <f t="shared" si="1"/>
        <v>1</v>
      </c>
      <c r="AC47" s="249" t="b">
        <f t="shared" si="2"/>
        <v>1</v>
      </c>
      <c r="AD47" s="249" t="b">
        <f t="shared" si="3"/>
        <v>1</v>
      </c>
      <c r="AE47" s="249" t="b">
        <f t="shared" si="4"/>
        <v>1</v>
      </c>
      <c r="AF47" s="249" t="b">
        <f t="shared" si="5"/>
        <v>1</v>
      </c>
      <c r="AG47" s="249" t="b">
        <f t="shared" si="6"/>
        <v>1</v>
      </c>
      <c r="AH47" s="249" t="b">
        <f t="shared" si="7"/>
        <v>1</v>
      </c>
      <c r="AI47" s="249" t="b">
        <f t="shared" si="8"/>
        <v>1</v>
      </c>
      <c r="AJ47" s="249" t="b">
        <f t="shared" si="9"/>
        <v>1</v>
      </c>
      <c r="AK47" s="249" t="b">
        <f t="shared" si="10"/>
        <v>1</v>
      </c>
      <c r="AL47" s="249" t="b">
        <f t="shared" si="11"/>
        <v>1</v>
      </c>
    </row>
    <row r="48" spans="1:38" ht="16.5" thickBot="1" x14ac:dyDescent="0.3">
      <c r="A48" s="200"/>
      <c r="B48" s="340">
        <v>27</v>
      </c>
      <c r="C48" s="344"/>
      <c r="D48" s="20"/>
      <c r="E48" s="245"/>
      <c r="F48" s="340">
        <v>27</v>
      </c>
      <c r="G48" s="344"/>
      <c r="H48" s="20"/>
      <c r="I48" s="245"/>
      <c r="J48" s="340">
        <v>27</v>
      </c>
      <c r="K48" s="344"/>
      <c r="L48" s="20"/>
      <c r="M48" s="245"/>
      <c r="N48" s="340">
        <v>27</v>
      </c>
      <c r="O48" s="344"/>
      <c r="P48" s="240"/>
      <c r="Q48" s="340">
        <v>27</v>
      </c>
      <c r="R48" s="344"/>
      <c r="S48" s="240"/>
      <c r="T48" s="340">
        <v>27</v>
      </c>
      <c r="U48" s="344"/>
      <c r="V48" s="200"/>
      <c r="X48" s="249" t="b">
        <f t="shared" si="12"/>
        <v>1</v>
      </c>
      <c r="Y48" s="249" t="b">
        <f t="shared" si="13"/>
        <v>1</v>
      </c>
      <c r="Z48" s="249" t="b">
        <f t="shared" si="14"/>
        <v>1</v>
      </c>
      <c r="AA48" s="249" t="b">
        <f t="shared" si="15"/>
        <v>1</v>
      </c>
      <c r="AB48" s="249" t="b">
        <f t="shared" si="1"/>
        <v>1</v>
      </c>
      <c r="AC48" s="249" t="b">
        <f t="shared" si="2"/>
        <v>1</v>
      </c>
      <c r="AD48" s="249" t="b">
        <f t="shared" si="3"/>
        <v>1</v>
      </c>
      <c r="AE48" s="249" t="b">
        <f t="shared" si="4"/>
        <v>1</v>
      </c>
      <c r="AF48" s="249" t="b">
        <f t="shared" si="5"/>
        <v>1</v>
      </c>
      <c r="AG48" s="249" t="b">
        <f t="shared" si="6"/>
        <v>1</v>
      </c>
      <c r="AH48" s="249" t="b">
        <f t="shared" si="7"/>
        <v>1</v>
      </c>
      <c r="AI48" s="249" t="b">
        <f t="shared" si="8"/>
        <v>1</v>
      </c>
      <c r="AJ48" s="249" t="b">
        <f t="shared" si="9"/>
        <v>1</v>
      </c>
      <c r="AK48" s="249" t="b">
        <f t="shared" si="10"/>
        <v>1</v>
      </c>
      <c r="AL48" s="249" t="b">
        <f t="shared" si="11"/>
        <v>1</v>
      </c>
    </row>
    <row r="49" spans="1:38" ht="16.5" thickBot="1" x14ac:dyDescent="0.3">
      <c r="A49" s="200"/>
      <c r="B49" s="340">
        <v>28</v>
      </c>
      <c r="C49" s="344"/>
      <c r="D49" s="20"/>
      <c r="E49" s="245"/>
      <c r="F49" s="340">
        <v>28</v>
      </c>
      <c r="G49" s="344"/>
      <c r="H49" s="20"/>
      <c r="I49" s="245"/>
      <c r="J49" s="340">
        <v>28</v>
      </c>
      <c r="K49" s="344"/>
      <c r="L49" s="20"/>
      <c r="M49" s="245"/>
      <c r="N49" s="340">
        <v>28</v>
      </c>
      <c r="O49" s="344"/>
      <c r="P49" s="240"/>
      <c r="Q49" s="340">
        <v>28</v>
      </c>
      <c r="R49" s="344"/>
      <c r="S49" s="240"/>
      <c r="T49" s="340">
        <v>28</v>
      </c>
      <c r="U49" s="344"/>
      <c r="V49" s="200"/>
      <c r="X49" s="249" t="b">
        <f t="shared" si="12"/>
        <v>1</v>
      </c>
      <c r="Y49" s="249" t="b">
        <f t="shared" si="13"/>
        <v>1</v>
      </c>
      <c r="Z49" s="249" t="b">
        <f t="shared" si="14"/>
        <v>1</v>
      </c>
      <c r="AA49" s="249" t="b">
        <f t="shared" si="15"/>
        <v>1</v>
      </c>
      <c r="AB49" s="249" t="b">
        <f t="shared" si="1"/>
        <v>1</v>
      </c>
      <c r="AC49" s="249" t="b">
        <f t="shared" si="2"/>
        <v>1</v>
      </c>
      <c r="AD49" s="249" t="b">
        <f t="shared" si="3"/>
        <v>1</v>
      </c>
      <c r="AE49" s="249" t="b">
        <f t="shared" si="4"/>
        <v>1</v>
      </c>
      <c r="AF49" s="249" t="b">
        <f t="shared" si="5"/>
        <v>1</v>
      </c>
      <c r="AG49" s="249" t="b">
        <f t="shared" si="6"/>
        <v>1</v>
      </c>
      <c r="AH49" s="249" t="b">
        <f t="shared" si="7"/>
        <v>1</v>
      </c>
      <c r="AI49" s="249" t="b">
        <f t="shared" si="8"/>
        <v>1</v>
      </c>
      <c r="AJ49" s="249" t="b">
        <f t="shared" si="9"/>
        <v>1</v>
      </c>
      <c r="AK49" s="249" t="b">
        <f t="shared" si="10"/>
        <v>1</v>
      </c>
      <c r="AL49" s="249" t="b">
        <f t="shared" si="11"/>
        <v>1</v>
      </c>
    </row>
    <row r="50" spans="1:38" ht="16.5" thickBot="1" x14ac:dyDescent="0.3">
      <c r="A50" s="200"/>
      <c r="B50" s="340">
        <v>29</v>
      </c>
      <c r="C50" s="344"/>
      <c r="D50" s="20"/>
      <c r="E50" s="245"/>
      <c r="F50" s="340">
        <v>29</v>
      </c>
      <c r="G50" s="344"/>
      <c r="H50" s="20"/>
      <c r="I50" s="245"/>
      <c r="J50" s="340">
        <v>29</v>
      </c>
      <c r="K50" s="344"/>
      <c r="L50" s="20"/>
      <c r="M50" s="245"/>
      <c r="N50" s="340">
        <v>29</v>
      </c>
      <c r="O50" s="344"/>
      <c r="P50" s="240"/>
      <c r="Q50" s="340">
        <v>29</v>
      </c>
      <c r="R50" s="344"/>
      <c r="S50" s="240"/>
      <c r="T50" s="340">
        <v>29</v>
      </c>
      <c r="U50" s="344"/>
      <c r="V50" s="200"/>
      <c r="X50" s="249" t="b">
        <f t="shared" si="12"/>
        <v>1</v>
      </c>
      <c r="Y50" s="249" t="b">
        <f t="shared" si="13"/>
        <v>1</v>
      </c>
      <c r="Z50" s="249" t="b">
        <f t="shared" si="14"/>
        <v>1</v>
      </c>
      <c r="AA50" s="249" t="b">
        <f t="shared" si="15"/>
        <v>1</v>
      </c>
      <c r="AB50" s="249" t="b">
        <f t="shared" si="1"/>
        <v>1</v>
      </c>
      <c r="AC50" s="249" t="b">
        <f t="shared" si="2"/>
        <v>1</v>
      </c>
      <c r="AD50" s="249" t="b">
        <f t="shared" si="3"/>
        <v>1</v>
      </c>
      <c r="AE50" s="249" t="b">
        <f t="shared" si="4"/>
        <v>1</v>
      </c>
      <c r="AF50" s="249" t="b">
        <f t="shared" si="5"/>
        <v>1</v>
      </c>
      <c r="AG50" s="249" t="b">
        <f t="shared" si="6"/>
        <v>1</v>
      </c>
      <c r="AH50" s="249" t="b">
        <f t="shared" si="7"/>
        <v>1</v>
      </c>
      <c r="AI50" s="249" t="b">
        <f t="shared" si="8"/>
        <v>1</v>
      </c>
      <c r="AJ50" s="249" t="b">
        <f t="shared" si="9"/>
        <v>1</v>
      </c>
      <c r="AK50" s="249" t="b">
        <f t="shared" si="10"/>
        <v>1</v>
      </c>
      <c r="AL50" s="249" t="b">
        <f t="shared" si="11"/>
        <v>1</v>
      </c>
    </row>
    <row r="51" spans="1:38" ht="16.5" thickBot="1" x14ac:dyDescent="0.3">
      <c r="A51" s="200"/>
      <c r="B51" s="340">
        <v>30</v>
      </c>
      <c r="C51" s="344"/>
      <c r="D51" s="20"/>
      <c r="E51" s="245"/>
      <c r="F51" s="340">
        <v>30</v>
      </c>
      <c r="G51" s="344"/>
      <c r="H51" s="20"/>
      <c r="I51" s="245"/>
      <c r="J51" s="340">
        <v>30</v>
      </c>
      <c r="K51" s="344"/>
      <c r="L51" s="20"/>
      <c r="M51" s="245"/>
      <c r="N51" s="340">
        <v>30</v>
      </c>
      <c r="O51" s="344"/>
      <c r="P51" s="240"/>
      <c r="Q51" s="340">
        <v>30</v>
      </c>
      <c r="R51" s="344"/>
      <c r="S51" s="240"/>
      <c r="T51" s="340">
        <v>30</v>
      </c>
      <c r="U51" s="344"/>
      <c r="V51" s="200"/>
      <c r="X51" s="249" t="b">
        <f t="shared" si="12"/>
        <v>1</v>
      </c>
      <c r="Y51" s="249" t="b">
        <f t="shared" si="13"/>
        <v>1</v>
      </c>
      <c r="Z51" s="249" t="b">
        <f t="shared" si="14"/>
        <v>1</v>
      </c>
      <c r="AA51" s="249" t="b">
        <f t="shared" si="15"/>
        <v>1</v>
      </c>
      <c r="AB51" s="249" t="b">
        <f t="shared" si="1"/>
        <v>1</v>
      </c>
      <c r="AC51" s="249" t="b">
        <f t="shared" si="2"/>
        <v>1</v>
      </c>
      <c r="AD51" s="249" t="b">
        <f t="shared" si="3"/>
        <v>1</v>
      </c>
      <c r="AE51" s="249" t="b">
        <f t="shared" si="4"/>
        <v>1</v>
      </c>
      <c r="AF51" s="249" t="b">
        <f t="shared" si="5"/>
        <v>1</v>
      </c>
      <c r="AG51" s="249" t="b">
        <f t="shared" si="6"/>
        <v>1</v>
      </c>
      <c r="AH51" s="249" t="b">
        <f t="shared" si="7"/>
        <v>1</v>
      </c>
      <c r="AI51" s="249" t="b">
        <f t="shared" si="8"/>
        <v>1</v>
      </c>
      <c r="AJ51" s="249" t="b">
        <f t="shared" si="9"/>
        <v>1</v>
      </c>
      <c r="AK51" s="249" t="b">
        <f t="shared" si="10"/>
        <v>1</v>
      </c>
      <c r="AL51" s="249" t="b">
        <f t="shared" si="11"/>
        <v>1</v>
      </c>
    </row>
    <row r="52" spans="1:38" ht="16.5" thickBot="1" x14ac:dyDescent="0.3">
      <c r="A52" s="200"/>
      <c r="B52" s="340">
        <v>31</v>
      </c>
      <c r="C52" s="344"/>
      <c r="D52" s="20"/>
      <c r="E52" s="245"/>
      <c r="F52" s="340">
        <v>31</v>
      </c>
      <c r="G52" s="344"/>
      <c r="H52" s="20"/>
      <c r="I52" s="245"/>
      <c r="J52" s="340">
        <v>31</v>
      </c>
      <c r="K52" s="344"/>
      <c r="L52" s="20"/>
      <c r="M52" s="245"/>
      <c r="N52" s="340">
        <v>31</v>
      </c>
      <c r="O52" s="344"/>
      <c r="P52" s="240"/>
      <c r="Q52" s="340">
        <v>31</v>
      </c>
      <c r="R52" s="344"/>
      <c r="S52" s="240"/>
      <c r="T52" s="340">
        <v>31</v>
      </c>
      <c r="U52" s="344"/>
      <c r="V52" s="200"/>
      <c r="X52" s="249" t="b">
        <f t="shared" si="12"/>
        <v>1</v>
      </c>
      <c r="Y52" s="249" t="b">
        <f t="shared" si="13"/>
        <v>1</v>
      </c>
      <c r="Z52" s="249" t="b">
        <f t="shared" si="14"/>
        <v>1</v>
      </c>
      <c r="AA52" s="249" t="b">
        <f t="shared" si="15"/>
        <v>1</v>
      </c>
      <c r="AB52" s="249" t="b">
        <f t="shared" si="1"/>
        <v>1</v>
      </c>
      <c r="AC52" s="249" t="b">
        <f t="shared" si="2"/>
        <v>1</v>
      </c>
      <c r="AD52" s="249" t="b">
        <f t="shared" si="3"/>
        <v>1</v>
      </c>
      <c r="AE52" s="249" t="b">
        <f t="shared" si="4"/>
        <v>1</v>
      </c>
      <c r="AF52" s="249" t="b">
        <f t="shared" si="5"/>
        <v>1</v>
      </c>
      <c r="AG52" s="249" t="b">
        <f t="shared" si="6"/>
        <v>1</v>
      </c>
      <c r="AH52" s="249" t="b">
        <f t="shared" si="7"/>
        <v>1</v>
      </c>
      <c r="AI52" s="249" t="b">
        <f t="shared" si="8"/>
        <v>1</v>
      </c>
      <c r="AJ52" s="249" t="b">
        <f t="shared" si="9"/>
        <v>1</v>
      </c>
      <c r="AK52" s="249" t="b">
        <f t="shared" si="10"/>
        <v>1</v>
      </c>
      <c r="AL52" s="249" t="b">
        <f t="shared" si="11"/>
        <v>1</v>
      </c>
    </row>
    <row r="53" spans="1:38" ht="16.5" thickBot="1" x14ac:dyDescent="0.3">
      <c r="A53" s="200"/>
      <c r="B53" s="340">
        <v>32</v>
      </c>
      <c r="C53" s="344"/>
      <c r="D53" s="20"/>
      <c r="E53" s="245"/>
      <c r="F53" s="340">
        <v>32</v>
      </c>
      <c r="G53" s="344"/>
      <c r="H53" s="20"/>
      <c r="I53" s="245"/>
      <c r="J53" s="340">
        <v>32</v>
      </c>
      <c r="K53" s="344"/>
      <c r="L53" s="20"/>
      <c r="M53" s="245"/>
      <c r="N53" s="340">
        <v>32</v>
      </c>
      <c r="O53" s="344"/>
      <c r="P53" s="240"/>
      <c r="Q53" s="340">
        <v>32</v>
      </c>
      <c r="R53" s="344"/>
      <c r="S53" s="240"/>
      <c r="T53" s="340">
        <v>32</v>
      </c>
      <c r="U53" s="344"/>
      <c r="V53" s="200"/>
      <c r="X53" s="249" t="b">
        <f t="shared" si="12"/>
        <v>1</v>
      </c>
      <c r="Y53" s="249" t="b">
        <f t="shared" si="13"/>
        <v>1</v>
      </c>
      <c r="Z53" s="249" t="b">
        <f t="shared" si="14"/>
        <v>1</v>
      </c>
      <c r="AA53" s="249" t="b">
        <f t="shared" si="15"/>
        <v>1</v>
      </c>
      <c r="AB53" s="249" t="b">
        <f t="shared" si="1"/>
        <v>1</v>
      </c>
      <c r="AC53" s="249" t="b">
        <f t="shared" si="2"/>
        <v>1</v>
      </c>
      <c r="AD53" s="249" t="b">
        <f t="shared" si="3"/>
        <v>1</v>
      </c>
      <c r="AE53" s="249" t="b">
        <f t="shared" si="4"/>
        <v>1</v>
      </c>
      <c r="AF53" s="249" t="b">
        <f t="shared" si="5"/>
        <v>1</v>
      </c>
      <c r="AG53" s="249" t="b">
        <f t="shared" si="6"/>
        <v>1</v>
      </c>
      <c r="AH53" s="249" t="b">
        <f t="shared" si="7"/>
        <v>1</v>
      </c>
      <c r="AI53" s="249" t="b">
        <f t="shared" si="8"/>
        <v>1</v>
      </c>
      <c r="AJ53" s="249" t="b">
        <f t="shared" si="9"/>
        <v>1</v>
      </c>
      <c r="AK53" s="249" t="b">
        <f t="shared" si="10"/>
        <v>1</v>
      </c>
      <c r="AL53" s="249" t="b">
        <f t="shared" si="11"/>
        <v>1</v>
      </c>
    </row>
    <row r="54" spans="1:38" ht="16.5" thickBot="1" x14ac:dyDescent="0.3">
      <c r="A54" s="200"/>
      <c r="B54" s="340">
        <v>33</v>
      </c>
      <c r="C54" s="344"/>
      <c r="D54" s="20"/>
      <c r="E54" s="245"/>
      <c r="F54" s="340">
        <v>33</v>
      </c>
      <c r="G54" s="344"/>
      <c r="H54" s="20"/>
      <c r="I54" s="245"/>
      <c r="J54" s="340">
        <v>33</v>
      </c>
      <c r="K54" s="344"/>
      <c r="L54" s="20"/>
      <c r="M54" s="245"/>
      <c r="N54" s="340">
        <v>33</v>
      </c>
      <c r="O54" s="344"/>
      <c r="P54" s="240"/>
      <c r="Q54" s="340">
        <v>33</v>
      </c>
      <c r="R54" s="344"/>
      <c r="S54" s="240"/>
      <c r="T54" s="340">
        <v>33</v>
      </c>
      <c r="U54" s="344"/>
      <c r="V54" s="200"/>
      <c r="X54" s="249" t="b">
        <f t="shared" si="12"/>
        <v>1</v>
      </c>
      <c r="Y54" s="249" t="b">
        <f t="shared" si="13"/>
        <v>1</v>
      </c>
      <c r="Z54" s="249" t="b">
        <f t="shared" si="14"/>
        <v>1</v>
      </c>
      <c r="AA54" s="249" t="b">
        <f t="shared" si="15"/>
        <v>1</v>
      </c>
      <c r="AB54" s="249" t="b">
        <f t="shared" si="1"/>
        <v>1</v>
      </c>
      <c r="AC54" s="249" t="b">
        <f t="shared" si="2"/>
        <v>1</v>
      </c>
      <c r="AD54" s="249" t="b">
        <f t="shared" si="3"/>
        <v>1</v>
      </c>
      <c r="AE54" s="249" t="b">
        <f t="shared" si="4"/>
        <v>1</v>
      </c>
      <c r="AF54" s="249" t="b">
        <f t="shared" si="5"/>
        <v>1</v>
      </c>
      <c r="AG54" s="249" t="b">
        <f t="shared" si="6"/>
        <v>1</v>
      </c>
      <c r="AH54" s="249" t="b">
        <f t="shared" si="7"/>
        <v>1</v>
      </c>
      <c r="AI54" s="249" t="b">
        <f t="shared" si="8"/>
        <v>1</v>
      </c>
      <c r="AJ54" s="249" t="b">
        <f t="shared" si="9"/>
        <v>1</v>
      </c>
      <c r="AK54" s="249" t="b">
        <f t="shared" si="10"/>
        <v>1</v>
      </c>
      <c r="AL54" s="249" t="b">
        <f t="shared" si="11"/>
        <v>1</v>
      </c>
    </row>
    <row r="55" spans="1:38" ht="16.5" thickBot="1" x14ac:dyDescent="0.3">
      <c r="A55" s="200"/>
      <c r="B55" s="340">
        <v>34</v>
      </c>
      <c r="C55" s="344"/>
      <c r="D55" s="20"/>
      <c r="E55" s="245"/>
      <c r="F55" s="340">
        <v>34</v>
      </c>
      <c r="G55" s="344"/>
      <c r="H55" s="20"/>
      <c r="I55" s="245"/>
      <c r="J55" s="340">
        <v>34</v>
      </c>
      <c r="K55" s="344"/>
      <c r="L55" s="20"/>
      <c r="M55" s="245"/>
      <c r="N55" s="340">
        <v>34</v>
      </c>
      <c r="O55" s="344"/>
      <c r="P55" s="240"/>
      <c r="Q55" s="340">
        <v>34</v>
      </c>
      <c r="R55" s="344"/>
      <c r="S55" s="240"/>
      <c r="T55" s="340">
        <v>34</v>
      </c>
      <c r="U55" s="344"/>
      <c r="V55" s="200"/>
      <c r="X55" s="249" t="b">
        <f t="shared" si="12"/>
        <v>1</v>
      </c>
      <c r="Y55" s="249" t="b">
        <f t="shared" si="13"/>
        <v>1</v>
      </c>
      <c r="Z55" s="249" t="b">
        <f t="shared" si="14"/>
        <v>1</v>
      </c>
      <c r="AA55" s="249" t="b">
        <f t="shared" si="15"/>
        <v>1</v>
      </c>
      <c r="AB55" s="249" t="b">
        <f t="shared" si="1"/>
        <v>1</v>
      </c>
      <c r="AC55" s="249" t="b">
        <f t="shared" si="2"/>
        <v>1</v>
      </c>
      <c r="AD55" s="249" t="b">
        <f t="shared" si="3"/>
        <v>1</v>
      </c>
      <c r="AE55" s="249" t="b">
        <f t="shared" si="4"/>
        <v>1</v>
      </c>
      <c r="AF55" s="249" t="b">
        <f t="shared" si="5"/>
        <v>1</v>
      </c>
      <c r="AG55" s="249" t="b">
        <f t="shared" si="6"/>
        <v>1</v>
      </c>
      <c r="AH55" s="249" t="b">
        <f t="shared" si="7"/>
        <v>1</v>
      </c>
      <c r="AI55" s="249" t="b">
        <f t="shared" si="8"/>
        <v>1</v>
      </c>
      <c r="AJ55" s="249" t="b">
        <f t="shared" si="9"/>
        <v>1</v>
      </c>
      <c r="AK55" s="249" t="b">
        <f t="shared" si="10"/>
        <v>1</v>
      </c>
      <c r="AL55" s="249" t="b">
        <f t="shared" si="11"/>
        <v>1</v>
      </c>
    </row>
    <row r="56" spans="1:38" ht="16.5" thickBot="1" x14ac:dyDescent="0.3">
      <c r="A56" s="200"/>
      <c r="B56" s="340">
        <v>35</v>
      </c>
      <c r="C56" s="344"/>
      <c r="D56" s="20"/>
      <c r="E56" s="245"/>
      <c r="F56" s="340">
        <v>35</v>
      </c>
      <c r="G56" s="344"/>
      <c r="H56" s="20"/>
      <c r="I56" s="245"/>
      <c r="J56" s="340">
        <v>35</v>
      </c>
      <c r="K56" s="344"/>
      <c r="L56" s="20"/>
      <c r="M56" s="245"/>
      <c r="N56" s="340">
        <v>35</v>
      </c>
      <c r="O56" s="344"/>
      <c r="P56" s="240"/>
      <c r="Q56" s="340">
        <v>35</v>
      </c>
      <c r="R56" s="344"/>
      <c r="S56" s="240"/>
      <c r="T56" s="340">
        <v>35</v>
      </c>
      <c r="U56" s="344"/>
      <c r="V56" s="200"/>
      <c r="X56" s="249" t="b">
        <f t="shared" si="12"/>
        <v>1</v>
      </c>
      <c r="Y56" s="249" t="b">
        <f t="shared" si="13"/>
        <v>1</v>
      </c>
      <c r="Z56" s="249" t="b">
        <f t="shared" si="14"/>
        <v>1</v>
      </c>
      <c r="AA56" s="249" t="b">
        <f t="shared" si="15"/>
        <v>1</v>
      </c>
      <c r="AB56" s="249" t="b">
        <f t="shared" si="1"/>
        <v>1</v>
      </c>
      <c r="AC56" s="249" t="b">
        <f t="shared" si="2"/>
        <v>1</v>
      </c>
      <c r="AD56" s="249" t="b">
        <f t="shared" si="3"/>
        <v>1</v>
      </c>
      <c r="AE56" s="249" t="b">
        <f t="shared" si="4"/>
        <v>1</v>
      </c>
      <c r="AF56" s="249" t="b">
        <f t="shared" si="5"/>
        <v>1</v>
      </c>
      <c r="AG56" s="249" t="b">
        <f t="shared" si="6"/>
        <v>1</v>
      </c>
      <c r="AH56" s="249" t="b">
        <f t="shared" si="7"/>
        <v>1</v>
      </c>
      <c r="AI56" s="249" t="b">
        <f t="shared" si="8"/>
        <v>1</v>
      </c>
      <c r="AJ56" s="249" t="b">
        <f t="shared" si="9"/>
        <v>1</v>
      </c>
      <c r="AK56" s="249" t="b">
        <f t="shared" si="10"/>
        <v>1</v>
      </c>
      <c r="AL56" s="249" t="b">
        <f t="shared" si="11"/>
        <v>1</v>
      </c>
    </row>
    <row r="57" spans="1:38" ht="16.5" thickBot="1" x14ac:dyDescent="0.3">
      <c r="A57" s="200"/>
      <c r="B57" s="340">
        <v>36</v>
      </c>
      <c r="C57" s="344"/>
      <c r="D57" s="20"/>
      <c r="E57" s="245"/>
      <c r="F57" s="340">
        <v>36</v>
      </c>
      <c r="G57" s="344"/>
      <c r="H57" s="20"/>
      <c r="I57" s="245"/>
      <c r="J57" s="340">
        <v>36</v>
      </c>
      <c r="K57" s="344"/>
      <c r="L57" s="20"/>
      <c r="M57" s="245"/>
      <c r="N57" s="340">
        <v>36</v>
      </c>
      <c r="O57" s="344"/>
      <c r="P57" s="240"/>
      <c r="Q57" s="340">
        <v>36</v>
      </c>
      <c r="R57" s="344"/>
      <c r="S57" s="240"/>
      <c r="T57" s="340">
        <v>36</v>
      </c>
      <c r="U57" s="344"/>
      <c r="V57" s="200"/>
      <c r="X57" s="249" t="b">
        <f t="shared" si="12"/>
        <v>1</v>
      </c>
      <c r="Y57" s="249" t="b">
        <f t="shared" si="13"/>
        <v>1</v>
      </c>
      <c r="Z57" s="249" t="b">
        <f t="shared" si="14"/>
        <v>1</v>
      </c>
      <c r="AA57" s="249" t="b">
        <f t="shared" si="15"/>
        <v>1</v>
      </c>
      <c r="AB57" s="249" t="b">
        <f t="shared" si="1"/>
        <v>1</v>
      </c>
      <c r="AC57" s="249" t="b">
        <f t="shared" si="2"/>
        <v>1</v>
      </c>
      <c r="AD57" s="249" t="b">
        <f t="shared" si="3"/>
        <v>1</v>
      </c>
      <c r="AE57" s="249" t="b">
        <f t="shared" si="4"/>
        <v>1</v>
      </c>
      <c r="AF57" s="249" t="b">
        <f t="shared" si="5"/>
        <v>1</v>
      </c>
      <c r="AG57" s="249" t="b">
        <f t="shared" si="6"/>
        <v>1</v>
      </c>
      <c r="AH57" s="249" t="b">
        <f t="shared" si="7"/>
        <v>1</v>
      </c>
      <c r="AI57" s="249" t="b">
        <f t="shared" si="8"/>
        <v>1</v>
      </c>
      <c r="AJ57" s="249" t="b">
        <f t="shared" si="9"/>
        <v>1</v>
      </c>
      <c r="AK57" s="249" t="b">
        <f t="shared" si="10"/>
        <v>1</v>
      </c>
      <c r="AL57" s="249" t="b">
        <f t="shared" si="11"/>
        <v>1</v>
      </c>
    </row>
    <row r="58" spans="1:38" ht="16.5" thickBot="1" x14ac:dyDescent="0.3">
      <c r="A58" s="200"/>
      <c r="B58" s="340">
        <v>37</v>
      </c>
      <c r="C58" s="344"/>
      <c r="D58" s="20"/>
      <c r="E58" s="245"/>
      <c r="F58" s="340">
        <v>37</v>
      </c>
      <c r="G58" s="344"/>
      <c r="H58" s="20"/>
      <c r="I58" s="245"/>
      <c r="J58" s="340">
        <v>37</v>
      </c>
      <c r="K58" s="344"/>
      <c r="L58" s="20"/>
      <c r="M58" s="245"/>
      <c r="N58" s="340">
        <v>37</v>
      </c>
      <c r="O58" s="344"/>
      <c r="P58" s="240"/>
      <c r="Q58" s="340">
        <v>37</v>
      </c>
      <c r="R58" s="344"/>
      <c r="S58" s="240"/>
      <c r="T58" s="340">
        <v>37</v>
      </c>
      <c r="U58" s="344"/>
      <c r="V58" s="200"/>
      <c r="X58" s="249" t="b">
        <f t="shared" si="12"/>
        <v>1</v>
      </c>
      <c r="Y58" s="249" t="b">
        <f t="shared" si="13"/>
        <v>1</v>
      </c>
      <c r="Z58" s="249" t="b">
        <f t="shared" si="14"/>
        <v>1</v>
      </c>
      <c r="AA58" s="249" t="b">
        <f t="shared" si="15"/>
        <v>1</v>
      </c>
      <c r="AB58" s="249" t="b">
        <f t="shared" si="1"/>
        <v>1</v>
      </c>
      <c r="AC58" s="249" t="b">
        <f t="shared" si="2"/>
        <v>1</v>
      </c>
      <c r="AD58" s="249" t="b">
        <f t="shared" si="3"/>
        <v>1</v>
      </c>
      <c r="AE58" s="249" t="b">
        <f t="shared" si="4"/>
        <v>1</v>
      </c>
      <c r="AF58" s="249" t="b">
        <f t="shared" si="5"/>
        <v>1</v>
      </c>
      <c r="AG58" s="249" t="b">
        <f t="shared" si="6"/>
        <v>1</v>
      </c>
      <c r="AH58" s="249" t="b">
        <f t="shared" si="7"/>
        <v>1</v>
      </c>
      <c r="AI58" s="249" t="b">
        <f t="shared" si="8"/>
        <v>1</v>
      </c>
      <c r="AJ58" s="249" t="b">
        <f t="shared" si="9"/>
        <v>1</v>
      </c>
      <c r="AK58" s="249" t="b">
        <f t="shared" si="10"/>
        <v>1</v>
      </c>
      <c r="AL58" s="249" t="b">
        <f t="shared" si="11"/>
        <v>1</v>
      </c>
    </row>
    <row r="59" spans="1:38" ht="16.5" thickBot="1" x14ac:dyDescent="0.3">
      <c r="A59" s="200"/>
      <c r="B59" s="340">
        <v>38</v>
      </c>
      <c r="C59" s="344"/>
      <c r="D59" s="20"/>
      <c r="E59" s="245"/>
      <c r="F59" s="340">
        <v>38</v>
      </c>
      <c r="G59" s="344"/>
      <c r="H59" s="20"/>
      <c r="I59" s="245"/>
      <c r="J59" s="340">
        <v>38</v>
      </c>
      <c r="K59" s="344"/>
      <c r="L59" s="20"/>
      <c r="M59" s="245"/>
      <c r="N59" s="340">
        <v>38</v>
      </c>
      <c r="O59" s="344"/>
      <c r="P59" s="240"/>
      <c r="Q59" s="340">
        <v>38</v>
      </c>
      <c r="R59" s="344"/>
      <c r="S59" s="240"/>
      <c r="T59" s="340">
        <v>38</v>
      </c>
      <c r="U59" s="344"/>
      <c r="V59" s="200"/>
      <c r="X59" s="249" t="b">
        <f t="shared" si="12"/>
        <v>1</v>
      </c>
      <c r="Y59" s="249" t="b">
        <f t="shared" si="13"/>
        <v>1</v>
      </c>
      <c r="Z59" s="249" t="b">
        <f t="shared" si="14"/>
        <v>1</v>
      </c>
      <c r="AA59" s="249" t="b">
        <f t="shared" si="15"/>
        <v>1</v>
      </c>
      <c r="AB59" s="249" t="b">
        <f t="shared" si="1"/>
        <v>1</v>
      </c>
      <c r="AC59" s="249" t="b">
        <f t="shared" si="2"/>
        <v>1</v>
      </c>
      <c r="AD59" s="249" t="b">
        <f t="shared" si="3"/>
        <v>1</v>
      </c>
      <c r="AE59" s="249" t="b">
        <f t="shared" si="4"/>
        <v>1</v>
      </c>
      <c r="AF59" s="249" t="b">
        <f t="shared" si="5"/>
        <v>1</v>
      </c>
      <c r="AG59" s="249" t="b">
        <f t="shared" si="6"/>
        <v>1</v>
      </c>
      <c r="AH59" s="249" t="b">
        <f t="shared" si="7"/>
        <v>1</v>
      </c>
      <c r="AI59" s="249" t="b">
        <f t="shared" si="8"/>
        <v>1</v>
      </c>
      <c r="AJ59" s="249" t="b">
        <f t="shared" si="9"/>
        <v>1</v>
      </c>
      <c r="AK59" s="249" t="b">
        <f t="shared" si="10"/>
        <v>1</v>
      </c>
      <c r="AL59" s="249" t="b">
        <f t="shared" si="11"/>
        <v>1</v>
      </c>
    </row>
    <row r="60" spans="1:38" ht="16.5" thickBot="1" x14ac:dyDescent="0.3">
      <c r="A60" s="200"/>
      <c r="B60" s="340">
        <v>39</v>
      </c>
      <c r="C60" s="344"/>
      <c r="D60" s="20"/>
      <c r="E60" s="245"/>
      <c r="F60" s="340">
        <v>39</v>
      </c>
      <c r="G60" s="344"/>
      <c r="H60" s="20"/>
      <c r="I60" s="245"/>
      <c r="J60" s="340">
        <v>39</v>
      </c>
      <c r="K60" s="344"/>
      <c r="L60" s="20"/>
      <c r="M60" s="245"/>
      <c r="N60" s="340">
        <v>39</v>
      </c>
      <c r="O60" s="344"/>
      <c r="P60" s="240"/>
      <c r="Q60" s="340">
        <v>39</v>
      </c>
      <c r="R60" s="344"/>
      <c r="S60" s="240"/>
      <c r="T60" s="340">
        <v>39</v>
      </c>
      <c r="U60" s="344"/>
      <c r="V60" s="200"/>
      <c r="X60" s="249" t="b">
        <f t="shared" si="12"/>
        <v>1</v>
      </c>
      <c r="Y60" s="249" t="b">
        <f t="shared" si="13"/>
        <v>1</v>
      </c>
      <c r="Z60" s="249" t="b">
        <f t="shared" si="14"/>
        <v>1</v>
      </c>
      <c r="AA60" s="249" t="b">
        <f t="shared" si="15"/>
        <v>1</v>
      </c>
      <c r="AB60" s="249" t="b">
        <f t="shared" si="1"/>
        <v>1</v>
      </c>
      <c r="AC60" s="249" t="b">
        <f t="shared" si="2"/>
        <v>1</v>
      </c>
      <c r="AD60" s="249" t="b">
        <f t="shared" si="3"/>
        <v>1</v>
      </c>
      <c r="AE60" s="249" t="b">
        <f t="shared" si="4"/>
        <v>1</v>
      </c>
      <c r="AF60" s="249" t="b">
        <f t="shared" si="5"/>
        <v>1</v>
      </c>
      <c r="AG60" s="249" t="b">
        <f t="shared" si="6"/>
        <v>1</v>
      </c>
      <c r="AH60" s="249" t="b">
        <f t="shared" si="7"/>
        <v>1</v>
      </c>
      <c r="AI60" s="249" t="b">
        <f t="shared" si="8"/>
        <v>1</v>
      </c>
      <c r="AJ60" s="249" t="b">
        <f t="shared" si="9"/>
        <v>1</v>
      </c>
      <c r="AK60" s="249" t="b">
        <f t="shared" si="10"/>
        <v>1</v>
      </c>
      <c r="AL60" s="249" t="b">
        <f t="shared" si="11"/>
        <v>1</v>
      </c>
    </row>
    <row r="61" spans="1:38" ht="16.5" thickBot="1" x14ac:dyDescent="0.3">
      <c r="A61" s="200"/>
      <c r="B61" s="340">
        <v>40</v>
      </c>
      <c r="C61" s="344"/>
      <c r="D61" s="20"/>
      <c r="E61" s="245"/>
      <c r="F61" s="340">
        <v>40</v>
      </c>
      <c r="G61" s="344"/>
      <c r="H61" s="20"/>
      <c r="I61" s="245"/>
      <c r="J61" s="340">
        <v>40</v>
      </c>
      <c r="K61" s="344"/>
      <c r="L61" s="20"/>
      <c r="M61" s="245"/>
      <c r="N61" s="340">
        <v>40</v>
      </c>
      <c r="O61" s="344"/>
      <c r="P61" s="240"/>
      <c r="Q61" s="340">
        <v>40</v>
      </c>
      <c r="R61" s="344"/>
      <c r="S61" s="240"/>
      <c r="T61" s="340">
        <v>40</v>
      </c>
      <c r="U61" s="344"/>
      <c r="V61" s="200"/>
      <c r="X61" s="249" t="b">
        <f t="shared" si="12"/>
        <v>1</v>
      </c>
      <c r="Y61" s="249" t="b">
        <f t="shared" si="13"/>
        <v>1</v>
      </c>
      <c r="Z61" s="249" t="b">
        <f t="shared" si="14"/>
        <v>1</v>
      </c>
      <c r="AA61" s="249" t="b">
        <f t="shared" si="15"/>
        <v>1</v>
      </c>
      <c r="AB61" s="249" t="b">
        <f t="shared" si="1"/>
        <v>1</v>
      </c>
      <c r="AC61" s="249" t="b">
        <f t="shared" si="2"/>
        <v>1</v>
      </c>
      <c r="AD61" s="249" t="b">
        <f t="shared" si="3"/>
        <v>1</v>
      </c>
      <c r="AE61" s="249" t="b">
        <f t="shared" si="4"/>
        <v>1</v>
      </c>
      <c r="AF61" s="249" t="b">
        <f t="shared" si="5"/>
        <v>1</v>
      </c>
      <c r="AG61" s="249" t="b">
        <f t="shared" si="6"/>
        <v>1</v>
      </c>
      <c r="AH61" s="249" t="b">
        <f t="shared" si="7"/>
        <v>1</v>
      </c>
      <c r="AI61" s="249" t="b">
        <f t="shared" si="8"/>
        <v>1</v>
      </c>
      <c r="AJ61" s="249" t="b">
        <f t="shared" si="9"/>
        <v>1</v>
      </c>
      <c r="AK61" s="249" t="b">
        <f t="shared" si="10"/>
        <v>1</v>
      </c>
      <c r="AL61" s="249" t="b">
        <f t="shared" si="11"/>
        <v>1</v>
      </c>
    </row>
    <row r="62" spans="1:38" ht="16.5" thickBot="1" x14ac:dyDescent="0.3">
      <c r="A62" s="200"/>
      <c r="B62" s="340">
        <v>41</v>
      </c>
      <c r="C62" s="344"/>
      <c r="D62" s="20"/>
      <c r="E62" s="245"/>
      <c r="F62" s="340">
        <v>41</v>
      </c>
      <c r="G62" s="344"/>
      <c r="H62" s="20"/>
      <c r="I62" s="245"/>
      <c r="J62" s="340">
        <v>41</v>
      </c>
      <c r="K62" s="344"/>
      <c r="L62" s="20"/>
      <c r="M62" s="245"/>
      <c r="N62" s="340">
        <v>41</v>
      </c>
      <c r="O62" s="344"/>
      <c r="P62" s="240"/>
      <c r="Q62" s="340">
        <v>41</v>
      </c>
      <c r="R62" s="344"/>
      <c r="S62" s="240"/>
      <c r="T62" s="340">
        <v>41</v>
      </c>
      <c r="U62" s="344"/>
      <c r="V62" s="200"/>
      <c r="X62" s="249" t="b">
        <f t="shared" si="12"/>
        <v>1</v>
      </c>
      <c r="Y62" s="249" t="b">
        <f t="shared" si="13"/>
        <v>1</v>
      </c>
      <c r="Z62" s="249" t="b">
        <f t="shared" si="14"/>
        <v>1</v>
      </c>
      <c r="AA62" s="249" t="b">
        <f t="shared" si="15"/>
        <v>1</v>
      </c>
      <c r="AB62" s="249" t="b">
        <f t="shared" si="1"/>
        <v>1</v>
      </c>
      <c r="AC62" s="249" t="b">
        <f t="shared" si="2"/>
        <v>1</v>
      </c>
      <c r="AD62" s="249" t="b">
        <f t="shared" si="3"/>
        <v>1</v>
      </c>
      <c r="AE62" s="249" t="b">
        <f t="shared" si="4"/>
        <v>1</v>
      </c>
      <c r="AF62" s="249" t="b">
        <f t="shared" si="5"/>
        <v>1</v>
      </c>
      <c r="AG62" s="249" t="b">
        <f t="shared" si="6"/>
        <v>1</v>
      </c>
      <c r="AH62" s="249" t="b">
        <f t="shared" si="7"/>
        <v>1</v>
      </c>
      <c r="AI62" s="249" t="b">
        <f t="shared" si="8"/>
        <v>1</v>
      </c>
      <c r="AJ62" s="249" t="b">
        <f t="shared" si="9"/>
        <v>1</v>
      </c>
      <c r="AK62" s="249" t="b">
        <f t="shared" si="10"/>
        <v>1</v>
      </c>
      <c r="AL62" s="249" t="b">
        <f t="shared" si="11"/>
        <v>1</v>
      </c>
    </row>
    <row r="63" spans="1:38" ht="16.5" thickBot="1" x14ac:dyDescent="0.3">
      <c r="A63" s="200"/>
      <c r="B63" s="340">
        <v>42</v>
      </c>
      <c r="C63" s="344"/>
      <c r="D63" s="20"/>
      <c r="E63" s="245"/>
      <c r="F63" s="340">
        <v>42</v>
      </c>
      <c r="G63" s="344"/>
      <c r="H63" s="20"/>
      <c r="I63" s="245"/>
      <c r="J63" s="340">
        <v>42</v>
      </c>
      <c r="K63" s="344"/>
      <c r="L63" s="20"/>
      <c r="M63" s="245"/>
      <c r="N63" s="340">
        <v>42</v>
      </c>
      <c r="O63" s="344"/>
      <c r="P63" s="240"/>
      <c r="Q63" s="340">
        <v>42</v>
      </c>
      <c r="R63" s="344"/>
      <c r="S63" s="240"/>
      <c r="T63" s="340">
        <v>42</v>
      </c>
      <c r="U63" s="344"/>
      <c r="V63" s="200"/>
      <c r="X63" s="249" t="b">
        <f t="shared" si="12"/>
        <v>1</v>
      </c>
      <c r="Y63" s="249" t="b">
        <f t="shared" si="13"/>
        <v>1</v>
      </c>
      <c r="Z63" s="249" t="b">
        <f t="shared" si="14"/>
        <v>1</v>
      </c>
      <c r="AA63" s="249" t="b">
        <f t="shared" si="15"/>
        <v>1</v>
      </c>
      <c r="AB63" s="249" t="b">
        <f t="shared" si="1"/>
        <v>1</v>
      </c>
      <c r="AC63" s="249" t="b">
        <f t="shared" si="2"/>
        <v>1</v>
      </c>
      <c r="AD63" s="249" t="b">
        <f t="shared" si="3"/>
        <v>1</v>
      </c>
      <c r="AE63" s="249" t="b">
        <f t="shared" si="4"/>
        <v>1</v>
      </c>
      <c r="AF63" s="249" t="b">
        <f t="shared" si="5"/>
        <v>1</v>
      </c>
      <c r="AG63" s="249" t="b">
        <f t="shared" si="6"/>
        <v>1</v>
      </c>
      <c r="AH63" s="249" t="b">
        <f t="shared" si="7"/>
        <v>1</v>
      </c>
      <c r="AI63" s="249" t="b">
        <f t="shared" si="8"/>
        <v>1</v>
      </c>
      <c r="AJ63" s="249" t="b">
        <f t="shared" si="9"/>
        <v>1</v>
      </c>
      <c r="AK63" s="249" t="b">
        <f t="shared" si="10"/>
        <v>1</v>
      </c>
      <c r="AL63" s="249" t="b">
        <f t="shared" si="11"/>
        <v>1</v>
      </c>
    </row>
    <row r="64" spans="1:38" ht="16.5" thickBot="1" x14ac:dyDescent="0.3">
      <c r="A64" s="200"/>
      <c r="B64" s="340">
        <v>43</v>
      </c>
      <c r="C64" s="344"/>
      <c r="D64" s="20"/>
      <c r="E64" s="245"/>
      <c r="F64" s="340">
        <v>43</v>
      </c>
      <c r="G64" s="344"/>
      <c r="H64" s="20"/>
      <c r="I64" s="245"/>
      <c r="J64" s="340">
        <v>43</v>
      </c>
      <c r="K64" s="344"/>
      <c r="L64" s="20"/>
      <c r="M64" s="245"/>
      <c r="N64" s="340">
        <v>43</v>
      </c>
      <c r="O64" s="344"/>
      <c r="P64" s="240"/>
      <c r="Q64" s="340">
        <v>43</v>
      </c>
      <c r="R64" s="344"/>
      <c r="S64" s="240"/>
      <c r="T64" s="340">
        <v>43</v>
      </c>
      <c r="U64" s="344"/>
      <c r="V64" s="200"/>
      <c r="X64" s="249" t="b">
        <f t="shared" si="12"/>
        <v>1</v>
      </c>
      <c r="Y64" s="249" t="b">
        <f t="shared" si="13"/>
        <v>1</v>
      </c>
      <c r="Z64" s="249" t="b">
        <f t="shared" si="14"/>
        <v>1</v>
      </c>
      <c r="AA64" s="249" t="b">
        <f t="shared" si="15"/>
        <v>1</v>
      </c>
      <c r="AB64" s="249" t="b">
        <f t="shared" si="1"/>
        <v>1</v>
      </c>
      <c r="AC64" s="249" t="b">
        <f t="shared" si="2"/>
        <v>1</v>
      </c>
      <c r="AD64" s="249" t="b">
        <f t="shared" si="3"/>
        <v>1</v>
      </c>
      <c r="AE64" s="249" t="b">
        <f t="shared" si="4"/>
        <v>1</v>
      </c>
      <c r="AF64" s="249" t="b">
        <f t="shared" si="5"/>
        <v>1</v>
      </c>
      <c r="AG64" s="249" t="b">
        <f t="shared" si="6"/>
        <v>1</v>
      </c>
      <c r="AH64" s="249" t="b">
        <f t="shared" si="7"/>
        <v>1</v>
      </c>
      <c r="AI64" s="249" t="b">
        <f t="shared" si="8"/>
        <v>1</v>
      </c>
      <c r="AJ64" s="249" t="b">
        <f t="shared" si="9"/>
        <v>1</v>
      </c>
      <c r="AK64" s="249" t="b">
        <f t="shared" si="10"/>
        <v>1</v>
      </c>
      <c r="AL64" s="249" t="b">
        <f t="shared" si="11"/>
        <v>1</v>
      </c>
    </row>
    <row r="65" spans="1:38" ht="16.5" thickBot="1" x14ac:dyDescent="0.3">
      <c r="A65" s="200"/>
      <c r="B65" s="340">
        <v>44</v>
      </c>
      <c r="C65" s="344"/>
      <c r="D65" s="20"/>
      <c r="E65" s="245"/>
      <c r="F65" s="340">
        <v>44</v>
      </c>
      <c r="G65" s="344"/>
      <c r="H65" s="20"/>
      <c r="I65" s="245"/>
      <c r="J65" s="340">
        <v>44</v>
      </c>
      <c r="K65" s="344"/>
      <c r="L65" s="20"/>
      <c r="M65" s="245"/>
      <c r="N65" s="340">
        <v>44</v>
      </c>
      <c r="O65" s="344"/>
      <c r="P65" s="240"/>
      <c r="Q65" s="340">
        <v>44</v>
      </c>
      <c r="R65" s="344"/>
      <c r="S65" s="240"/>
      <c r="T65" s="340">
        <v>44</v>
      </c>
      <c r="U65" s="344"/>
      <c r="V65" s="200"/>
      <c r="X65" s="249" t="b">
        <f t="shared" si="12"/>
        <v>1</v>
      </c>
      <c r="Y65" s="249" t="b">
        <f t="shared" si="13"/>
        <v>1</v>
      </c>
      <c r="Z65" s="249" t="b">
        <f t="shared" si="14"/>
        <v>1</v>
      </c>
      <c r="AA65" s="249" t="b">
        <f t="shared" si="15"/>
        <v>1</v>
      </c>
      <c r="AB65" s="249" t="b">
        <f t="shared" si="1"/>
        <v>1</v>
      </c>
      <c r="AC65" s="249" t="b">
        <f t="shared" si="2"/>
        <v>1</v>
      </c>
      <c r="AD65" s="249" t="b">
        <f t="shared" si="3"/>
        <v>1</v>
      </c>
      <c r="AE65" s="249" t="b">
        <f t="shared" si="4"/>
        <v>1</v>
      </c>
      <c r="AF65" s="249" t="b">
        <f t="shared" si="5"/>
        <v>1</v>
      </c>
      <c r="AG65" s="249" t="b">
        <f t="shared" si="6"/>
        <v>1</v>
      </c>
      <c r="AH65" s="249" t="b">
        <f t="shared" si="7"/>
        <v>1</v>
      </c>
      <c r="AI65" s="249" t="b">
        <f t="shared" si="8"/>
        <v>1</v>
      </c>
      <c r="AJ65" s="249" t="b">
        <f t="shared" si="9"/>
        <v>1</v>
      </c>
      <c r="AK65" s="249" t="b">
        <f t="shared" si="10"/>
        <v>1</v>
      </c>
      <c r="AL65" s="249" t="b">
        <f t="shared" si="11"/>
        <v>1</v>
      </c>
    </row>
    <row r="66" spans="1:38" ht="16.5" thickBot="1" x14ac:dyDescent="0.3">
      <c r="A66" s="200"/>
      <c r="B66" s="340">
        <v>45</v>
      </c>
      <c r="C66" s="344"/>
      <c r="D66" s="20"/>
      <c r="E66" s="245"/>
      <c r="F66" s="340">
        <v>45</v>
      </c>
      <c r="G66" s="344"/>
      <c r="H66" s="20"/>
      <c r="I66" s="245"/>
      <c r="J66" s="340">
        <v>45</v>
      </c>
      <c r="K66" s="344"/>
      <c r="L66" s="20"/>
      <c r="M66" s="245"/>
      <c r="N66" s="340">
        <v>45</v>
      </c>
      <c r="O66" s="344"/>
      <c r="P66" s="240"/>
      <c r="Q66" s="340">
        <v>45</v>
      </c>
      <c r="R66" s="344"/>
      <c r="S66" s="240"/>
      <c r="T66" s="340">
        <v>45</v>
      </c>
      <c r="U66" s="344"/>
      <c r="V66" s="200"/>
      <c r="X66" s="249" t="b">
        <f t="shared" si="12"/>
        <v>1</v>
      </c>
      <c r="Y66" s="249" t="b">
        <f t="shared" si="13"/>
        <v>1</v>
      </c>
      <c r="Z66" s="249" t="b">
        <f t="shared" si="14"/>
        <v>1</v>
      </c>
      <c r="AA66" s="249" t="b">
        <f t="shared" si="15"/>
        <v>1</v>
      </c>
      <c r="AB66" s="249" t="b">
        <f t="shared" si="1"/>
        <v>1</v>
      </c>
      <c r="AC66" s="249" t="b">
        <f t="shared" si="2"/>
        <v>1</v>
      </c>
      <c r="AD66" s="249" t="b">
        <f t="shared" si="3"/>
        <v>1</v>
      </c>
      <c r="AE66" s="249" t="b">
        <f t="shared" si="4"/>
        <v>1</v>
      </c>
      <c r="AF66" s="249" t="b">
        <f t="shared" si="5"/>
        <v>1</v>
      </c>
      <c r="AG66" s="249" t="b">
        <f t="shared" si="6"/>
        <v>1</v>
      </c>
      <c r="AH66" s="249" t="b">
        <f t="shared" si="7"/>
        <v>1</v>
      </c>
      <c r="AI66" s="249" t="b">
        <f t="shared" si="8"/>
        <v>1</v>
      </c>
      <c r="AJ66" s="249" t="b">
        <f t="shared" si="9"/>
        <v>1</v>
      </c>
      <c r="AK66" s="249" t="b">
        <f t="shared" si="10"/>
        <v>1</v>
      </c>
      <c r="AL66" s="249" t="b">
        <f t="shared" si="11"/>
        <v>1</v>
      </c>
    </row>
    <row r="67" spans="1:38" ht="16.5" thickBot="1" x14ac:dyDescent="0.3">
      <c r="A67" s="200"/>
      <c r="B67" s="340">
        <v>46</v>
      </c>
      <c r="C67" s="344"/>
      <c r="D67" s="20"/>
      <c r="E67" s="245"/>
      <c r="F67" s="340">
        <v>46</v>
      </c>
      <c r="G67" s="344"/>
      <c r="H67" s="20"/>
      <c r="I67" s="245"/>
      <c r="J67" s="340">
        <v>46</v>
      </c>
      <c r="K67" s="344"/>
      <c r="L67" s="20"/>
      <c r="M67" s="245"/>
      <c r="N67" s="340">
        <v>46</v>
      </c>
      <c r="O67" s="344"/>
      <c r="P67" s="240"/>
      <c r="Q67" s="340">
        <v>46</v>
      </c>
      <c r="R67" s="344"/>
      <c r="S67" s="240"/>
      <c r="T67" s="340">
        <v>46</v>
      </c>
      <c r="U67" s="344"/>
      <c r="V67" s="200"/>
      <c r="X67" s="249" t="b">
        <f t="shared" si="12"/>
        <v>1</v>
      </c>
      <c r="Y67" s="249" t="b">
        <f t="shared" si="13"/>
        <v>1</v>
      </c>
      <c r="Z67" s="249" t="b">
        <f t="shared" si="14"/>
        <v>1</v>
      </c>
      <c r="AA67" s="249" t="b">
        <f t="shared" si="15"/>
        <v>1</v>
      </c>
      <c r="AB67" s="249" t="b">
        <f t="shared" si="1"/>
        <v>1</v>
      </c>
      <c r="AC67" s="249" t="b">
        <f t="shared" si="2"/>
        <v>1</v>
      </c>
      <c r="AD67" s="249" t="b">
        <f t="shared" si="3"/>
        <v>1</v>
      </c>
      <c r="AE67" s="249" t="b">
        <f t="shared" si="4"/>
        <v>1</v>
      </c>
      <c r="AF67" s="249" t="b">
        <f t="shared" si="5"/>
        <v>1</v>
      </c>
      <c r="AG67" s="249" t="b">
        <f t="shared" si="6"/>
        <v>1</v>
      </c>
      <c r="AH67" s="249" t="b">
        <f t="shared" si="7"/>
        <v>1</v>
      </c>
      <c r="AI67" s="249" t="b">
        <f t="shared" si="8"/>
        <v>1</v>
      </c>
      <c r="AJ67" s="249" t="b">
        <f t="shared" si="9"/>
        <v>1</v>
      </c>
      <c r="AK67" s="249" t="b">
        <f t="shared" si="10"/>
        <v>1</v>
      </c>
      <c r="AL67" s="249" t="b">
        <f t="shared" si="11"/>
        <v>1</v>
      </c>
    </row>
    <row r="68" spans="1:38" ht="16.5" thickBot="1" x14ac:dyDescent="0.3">
      <c r="A68" s="200"/>
      <c r="B68" s="340">
        <v>47</v>
      </c>
      <c r="C68" s="344"/>
      <c r="D68" s="20"/>
      <c r="E68" s="245"/>
      <c r="F68" s="340">
        <v>47</v>
      </c>
      <c r="G68" s="344"/>
      <c r="H68" s="20"/>
      <c r="I68" s="245"/>
      <c r="J68" s="340">
        <v>47</v>
      </c>
      <c r="K68" s="344"/>
      <c r="L68" s="20"/>
      <c r="M68" s="245"/>
      <c r="N68" s="340">
        <v>47</v>
      </c>
      <c r="O68" s="344"/>
      <c r="P68" s="240"/>
      <c r="Q68" s="340">
        <v>47</v>
      </c>
      <c r="R68" s="344"/>
      <c r="S68" s="240"/>
      <c r="T68" s="340">
        <v>47</v>
      </c>
      <c r="U68" s="344"/>
      <c r="V68" s="200"/>
      <c r="X68" s="249" t="b">
        <f t="shared" si="12"/>
        <v>1</v>
      </c>
      <c r="Y68" s="249" t="b">
        <f t="shared" si="13"/>
        <v>1</v>
      </c>
      <c r="Z68" s="249" t="b">
        <f t="shared" si="14"/>
        <v>1</v>
      </c>
      <c r="AA68" s="249" t="b">
        <f t="shared" si="15"/>
        <v>1</v>
      </c>
      <c r="AB68" s="249" t="b">
        <f t="shared" si="1"/>
        <v>1</v>
      </c>
      <c r="AC68" s="249" t="b">
        <f t="shared" si="2"/>
        <v>1</v>
      </c>
      <c r="AD68" s="249" t="b">
        <f t="shared" si="3"/>
        <v>1</v>
      </c>
      <c r="AE68" s="249" t="b">
        <f t="shared" si="4"/>
        <v>1</v>
      </c>
      <c r="AF68" s="249" t="b">
        <f t="shared" si="5"/>
        <v>1</v>
      </c>
      <c r="AG68" s="249" t="b">
        <f t="shared" si="6"/>
        <v>1</v>
      </c>
      <c r="AH68" s="249" t="b">
        <f t="shared" si="7"/>
        <v>1</v>
      </c>
      <c r="AI68" s="249" t="b">
        <f t="shared" si="8"/>
        <v>1</v>
      </c>
      <c r="AJ68" s="249" t="b">
        <f t="shared" si="9"/>
        <v>1</v>
      </c>
      <c r="AK68" s="249" t="b">
        <f t="shared" si="10"/>
        <v>1</v>
      </c>
      <c r="AL68" s="249" t="b">
        <f t="shared" si="11"/>
        <v>1</v>
      </c>
    </row>
    <row r="69" spans="1:38" ht="16.5" thickBot="1" x14ac:dyDescent="0.3">
      <c r="A69" s="200"/>
      <c r="B69" s="340">
        <v>48</v>
      </c>
      <c r="C69" s="344"/>
      <c r="D69" s="20"/>
      <c r="E69" s="245"/>
      <c r="F69" s="340">
        <v>48</v>
      </c>
      <c r="G69" s="344"/>
      <c r="H69" s="20"/>
      <c r="I69" s="245"/>
      <c r="J69" s="340">
        <v>48</v>
      </c>
      <c r="K69" s="344"/>
      <c r="L69" s="20"/>
      <c r="M69" s="245"/>
      <c r="N69" s="340">
        <v>48</v>
      </c>
      <c r="O69" s="344"/>
      <c r="P69" s="240"/>
      <c r="Q69" s="340">
        <v>48</v>
      </c>
      <c r="R69" s="344"/>
      <c r="S69" s="240"/>
      <c r="T69" s="340">
        <v>48</v>
      </c>
      <c r="U69" s="344"/>
      <c r="V69" s="200"/>
      <c r="X69" s="249" t="b">
        <f t="shared" si="12"/>
        <v>1</v>
      </c>
      <c r="Y69" s="249" t="b">
        <f t="shared" si="13"/>
        <v>1</v>
      </c>
      <c r="Z69" s="249" t="b">
        <f t="shared" si="14"/>
        <v>1</v>
      </c>
      <c r="AA69" s="249" t="b">
        <f t="shared" si="15"/>
        <v>1</v>
      </c>
      <c r="AB69" s="249" t="b">
        <f t="shared" si="1"/>
        <v>1</v>
      </c>
      <c r="AC69" s="249" t="b">
        <f t="shared" si="2"/>
        <v>1</v>
      </c>
      <c r="AD69" s="249" t="b">
        <f t="shared" si="3"/>
        <v>1</v>
      </c>
      <c r="AE69" s="249" t="b">
        <f t="shared" si="4"/>
        <v>1</v>
      </c>
      <c r="AF69" s="249" t="b">
        <f t="shared" si="5"/>
        <v>1</v>
      </c>
      <c r="AG69" s="249" t="b">
        <f t="shared" si="6"/>
        <v>1</v>
      </c>
      <c r="AH69" s="249" t="b">
        <f t="shared" si="7"/>
        <v>1</v>
      </c>
      <c r="AI69" s="249" t="b">
        <f t="shared" si="8"/>
        <v>1</v>
      </c>
      <c r="AJ69" s="249" t="b">
        <f t="shared" si="9"/>
        <v>1</v>
      </c>
      <c r="AK69" s="249" t="b">
        <f t="shared" si="10"/>
        <v>1</v>
      </c>
      <c r="AL69" s="249" t="b">
        <f t="shared" si="11"/>
        <v>1</v>
      </c>
    </row>
    <row r="70" spans="1:38" ht="16.5" thickBot="1" x14ac:dyDescent="0.3">
      <c r="A70" s="200"/>
      <c r="B70" s="340">
        <v>49</v>
      </c>
      <c r="C70" s="344"/>
      <c r="D70" s="20"/>
      <c r="E70" s="245"/>
      <c r="F70" s="340">
        <v>49</v>
      </c>
      <c r="G70" s="344"/>
      <c r="H70" s="20"/>
      <c r="I70" s="245"/>
      <c r="J70" s="340">
        <v>49</v>
      </c>
      <c r="K70" s="344"/>
      <c r="L70" s="20"/>
      <c r="M70" s="245"/>
      <c r="N70" s="340">
        <v>49</v>
      </c>
      <c r="O70" s="344"/>
      <c r="P70" s="240"/>
      <c r="Q70" s="340">
        <v>49</v>
      </c>
      <c r="R70" s="344"/>
      <c r="S70" s="240"/>
      <c r="T70" s="340">
        <v>49</v>
      </c>
      <c r="U70" s="344"/>
      <c r="V70" s="200"/>
      <c r="X70" s="249" t="b">
        <f t="shared" si="12"/>
        <v>1</v>
      </c>
      <c r="Y70" s="249" t="b">
        <f t="shared" si="13"/>
        <v>1</v>
      </c>
      <c r="Z70" s="249" t="b">
        <f t="shared" si="14"/>
        <v>1</v>
      </c>
      <c r="AA70" s="249" t="b">
        <f t="shared" si="15"/>
        <v>1</v>
      </c>
      <c r="AB70" s="249" t="b">
        <f t="shared" si="1"/>
        <v>1</v>
      </c>
      <c r="AC70" s="249" t="b">
        <f t="shared" si="2"/>
        <v>1</v>
      </c>
      <c r="AD70" s="249" t="b">
        <f t="shared" si="3"/>
        <v>1</v>
      </c>
      <c r="AE70" s="249" t="b">
        <f t="shared" si="4"/>
        <v>1</v>
      </c>
      <c r="AF70" s="249" t="b">
        <f t="shared" si="5"/>
        <v>1</v>
      </c>
      <c r="AG70" s="249" t="b">
        <f t="shared" si="6"/>
        <v>1</v>
      </c>
      <c r="AH70" s="249" t="b">
        <f t="shared" si="7"/>
        <v>1</v>
      </c>
      <c r="AI70" s="249" t="b">
        <f t="shared" si="8"/>
        <v>1</v>
      </c>
      <c r="AJ70" s="249" t="b">
        <f t="shared" si="9"/>
        <v>1</v>
      </c>
      <c r="AK70" s="249" t="b">
        <f t="shared" si="10"/>
        <v>1</v>
      </c>
      <c r="AL70" s="249" t="b">
        <f t="shared" si="11"/>
        <v>1</v>
      </c>
    </row>
    <row r="71" spans="1:38" ht="16.5" thickBot="1" x14ac:dyDescent="0.3">
      <c r="A71" s="200"/>
      <c r="B71" s="340">
        <v>50</v>
      </c>
      <c r="C71" s="344"/>
      <c r="D71" s="20"/>
      <c r="E71" s="245"/>
      <c r="F71" s="340">
        <v>50</v>
      </c>
      <c r="G71" s="344"/>
      <c r="H71" s="20"/>
      <c r="I71" s="245"/>
      <c r="J71" s="340">
        <v>50</v>
      </c>
      <c r="K71" s="344"/>
      <c r="L71" s="20"/>
      <c r="M71" s="245"/>
      <c r="N71" s="340">
        <v>50</v>
      </c>
      <c r="O71" s="344"/>
      <c r="P71" s="240"/>
      <c r="Q71" s="340">
        <v>50</v>
      </c>
      <c r="R71" s="344"/>
      <c r="S71" s="240"/>
      <c r="T71" s="340">
        <v>50</v>
      </c>
      <c r="U71" s="344"/>
      <c r="V71" s="200"/>
      <c r="X71" s="249" t="b">
        <f t="shared" si="12"/>
        <v>1</v>
      </c>
      <c r="Y71" s="249" t="b">
        <f t="shared" si="13"/>
        <v>1</v>
      </c>
      <c r="Z71" s="249" t="b">
        <f t="shared" si="14"/>
        <v>1</v>
      </c>
      <c r="AA71" s="249" t="b">
        <f t="shared" si="15"/>
        <v>1</v>
      </c>
      <c r="AB71" s="249" t="b">
        <f t="shared" si="1"/>
        <v>1</v>
      </c>
      <c r="AC71" s="249" t="b">
        <f t="shared" si="2"/>
        <v>1</v>
      </c>
      <c r="AD71" s="249" t="b">
        <f t="shared" si="3"/>
        <v>1</v>
      </c>
      <c r="AE71" s="249" t="b">
        <f t="shared" si="4"/>
        <v>1</v>
      </c>
      <c r="AF71" s="249" t="b">
        <f t="shared" si="5"/>
        <v>1</v>
      </c>
      <c r="AG71" s="249" t="b">
        <f t="shared" si="6"/>
        <v>1</v>
      </c>
      <c r="AH71" s="249" t="b">
        <f t="shared" si="7"/>
        <v>1</v>
      </c>
      <c r="AI71" s="249" t="b">
        <f t="shared" si="8"/>
        <v>1</v>
      </c>
      <c r="AJ71" s="249" t="b">
        <f t="shared" si="9"/>
        <v>1</v>
      </c>
      <c r="AK71" s="249" t="b">
        <f t="shared" si="10"/>
        <v>1</v>
      </c>
      <c r="AL71" s="249" t="b">
        <f t="shared" si="11"/>
        <v>1</v>
      </c>
    </row>
    <row r="72" spans="1:38" ht="16.5" thickBot="1" x14ac:dyDescent="0.3">
      <c r="A72" s="200"/>
      <c r="B72" s="340">
        <v>51</v>
      </c>
      <c r="C72" s="344"/>
      <c r="D72" s="20"/>
      <c r="E72" s="245"/>
      <c r="F72" s="340">
        <v>51</v>
      </c>
      <c r="G72" s="344"/>
      <c r="H72" s="20"/>
      <c r="I72" s="245"/>
      <c r="J72" s="340">
        <v>51</v>
      </c>
      <c r="K72" s="344"/>
      <c r="L72" s="20"/>
      <c r="M72" s="245"/>
      <c r="N72" s="340">
        <v>51</v>
      </c>
      <c r="O72" s="344"/>
      <c r="P72" s="240"/>
      <c r="Q72" s="340">
        <v>51</v>
      </c>
      <c r="R72" s="344"/>
      <c r="S72" s="240"/>
      <c r="T72" s="340">
        <v>51</v>
      </c>
      <c r="U72" s="344"/>
      <c r="V72" s="200"/>
      <c r="X72" s="249" t="b">
        <f t="shared" si="12"/>
        <v>1</v>
      </c>
      <c r="Y72" s="249" t="b">
        <f t="shared" si="13"/>
        <v>1</v>
      </c>
      <c r="Z72" s="249" t="b">
        <f t="shared" si="14"/>
        <v>1</v>
      </c>
      <c r="AA72" s="249" t="b">
        <f t="shared" si="15"/>
        <v>1</v>
      </c>
      <c r="AB72" s="249" t="b">
        <f t="shared" si="1"/>
        <v>1</v>
      </c>
      <c r="AC72" s="249" t="b">
        <f t="shared" si="2"/>
        <v>1</v>
      </c>
      <c r="AD72" s="249" t="b">
        <f t="shared" si="3"/>
        <v>1</v>
      </c>
      <c r="AE72" s="249" t="b">
        <f t="shared" si="4"/>
        <v>1</v>
      </c>
      <c r="AF72" s="249" t="b">
        <f t="shared" si="5"/>
        <v>1</v>
      </c>
      <c r="AG72" s="249" t="b">
        <f t="shared" si="6"/>
        <v>1</v>
      </c>
      <c r="AH72" s="249" t="b">
        <f t="shared" si="7"/>
        <v>1</v>
      </c>
      <c r="AI72" s="249" t="b">
        <f t="shared" si="8"/>
        <v>1</v>
      </c>
      <c r="AJ72" s="249" t="b">
        <f t="shared" si="9"/>
        <v>1</v>
      </c>
      <c r="AK72" s="249" t="b">
        <f t="shared" si="10"/>
        <v>1</v>
      </c>
      <c r="AL72" s="249" t="b">
        <f t="shared" si="11"/>
        <v>1</v>
      </c>
    </row>
    <row r="73" spans="1:38" ht="16.5" thickBot="1" x14ac:dyDescent="0.3">
      <c r="A73" s="200"/>
      <c r="B73" s="340">
        <v>52</v>
      </c>
      <c r="C73" s="344"/>
      <c r="D73" s="20"/>
      <c r="E73" s="245"/>
      <c r="F73" s="340">
        <v>52</v>
      </c>
      <c r="G73" s="344"/>
      <c r="H73" s="20"/>
      <c r="I73" s="245"/>
      <c r="J73" s="340">
        <v>52</v>
      </c>
      <c r="K73" s="344"/>
      <c r="L73" s="20"/>
      <c r="M73" s="245"/>
      <c r="N73" s="340">
        <v>52</v>
      </c>
      <c r="O73" s="344"/>
      <c r="P73" s="240"/>
      <c r="Q73" s="340">
        <v>52</v>
      </c>
      <c r="R73" s="344"/>
      <c r="S73" s="240"/>
      <c r="T73" s="340">
        <v>52</v>
      </c>
      <c r="U73" s="344"/>
      <c r="V73" s="200"/>
      <c r="X73" s="249" t="b">
        <f t="shared" si="12"/>
        <v>1</v>
      </c>
      <c r="Y73" s="249" t="b">
        <f t="shared" si="13"/>
        <v>1</v>
      </c>
      <c r="Z73" s="249" t="b">
        <f t="shared" si="14"/>
        <v>1</v>
      </c>
      <c r="AA73" s="249" t="b">
        <f t="shared" si="15"/>
        <v>1</v>
      </c>
      <c r="AB73" s="249" t="b">
        <f t="shared" si="1"/>
        <v>1</v>
      </c>
      <c r="AC73" s="249" t="b">
        <f t="shared" si="2"/>
        <v>1</v>
      </c>
      <c r="AD73" s="249" t="b">
        <f t="shared" si="3"/>
        <v>1</v>
      </c>
      <c r="AE73" s="249" t="b">
        <f t="shared" si="4"/>
        <v>1</v>
      </c>
      <c r="AF73" s="249" t="b">
        <f t="shared" si="5"/>
        <v>1</v>
      </c>
      <c r="AG73" s="249" t="b">
        <f t="shared" si="6"/>
        <v>1</v>
      </c>
      <c r="AH73" s="249" t="b">
        <f t="shared" si="7"/>
        <v>1</v>
      </c>
      <c r="AI73" s="249" t="b">
        <f t="shared" si="8"/>
        <v>1</v>
      </c>
      <c r="AJ73" s="249" t="b">
        <f t="shared" si="9"/>
        <v>1</v>
      </c>
      <c r="AK73" s="249" t="b">
        <f t="shared" si="10"/>
        <v>1</v>
      </c>
      <c r="AL73" s="249" t="b">
        <f t="shared" si="11"/>
        <v>1</v>
      </c>
    </row>
    <row r="74" spans="1:38" ht="16.5" thickBot="1" x14ac:dyDescent="0.3">
      <c r="A74" s="200"/>
      <c r="B74" s="340">
        <v>53</v>
      </c>
      <c r="C74" s="344"/>
      <c r="D74" s="20"/>
      <c r="E74" s="245"/>
      <c r="F74" s="340">
        <v>53</v>
      </c>
      <c r="G74" s="344"/>
      <c r="H74" s="20"/>
      <c r="I74" s="245"/>
      <c r="J74" s="340">
        <v>53</v>
      </c>
      <c r="K74" s="344"/>
      <c r="L74" s="20"/>
      <c r="M74" s="245"/>
      <c r="N74" s="340">
        <v>53</v>
      </c>
      <c r="O74" s="344"/>
      <c r="P74" s="240"/>
      <c r="Q74" s="340">
        <v>53</v>
      </c>
      <c r="R74" s="344"/>
      <c r="S74" s="240"/>
      <c r="T74" s="340">
        <v>53</v>
      </c>
      <c r="U74" s="344"/>
      <c r="V74" s="200"/>
      <c r="X74" s="249" t="b">
        <f t="shared" si="12"/>
        <v>1</v>
      </c>
      <c r="Y74" s="249" t="b">
        <f t="shared" si="13"/>
        <v>1</v>
      </c>
      <c r="Z74" s="249" t="b">
        <f t="shared" si="14"/>
        <v>1</v>
      </c>
      <c r="AA74" s="249" t="b">
        <f t="shared" si="15"/>
        <v>1</v>
      </c>
      <c r="AB74" s="249" t="b">
        <f t="shared" si="1"/>
        <v>1</v>
      </c>
      <c r="AC74" s="249" t="b">
        <f t="shared" si="2"/>
        <v>1</v>
      </c>
      <c r="AD74" s="249" t="b">
        <f t="shared" si="3"/>
        <v>1</v>
      </c>
      <c r="AE74" s="249" t="b">
        <f t="shared" si="4"/>
        <v>1</v>
      </c>
      <c r="AF74" s="249" t="b">
        <f t="shared" si="5"/>
        <v>1</v>
      </c>
      <c r="AG74" s="249" t="b">
        <f t="shared" si="6"/>
        <v>1</v>
      </c>
      <c r="AH74" s="249" t="b">
        <f t="shared" si="7"/>
        <v>1</v>
      </c>
      <c r="AI74" s="249" t="b">
        <f t="shared" si="8"/>
        <v>1</v>
      </c>
      <c r="AJ74" s="249" t="b">
        <f t="shared" si="9"/>
        <v>1</v>
      </c>
      <c r="AK74" s="249" t="b">
        <f t="shared" si="10"/>
        <v>1</v>
      </c>
      <c r="AL74" s="249" t="b">
        <f t="shared" si="11"/>
        <v>1</v>
      </c>
    </row>
    <row r="75" spans="1:38" ht="16.5" thickBot="1" x14ac:dyDescent="0.3">
      <c r="A75" s="200"/>
      <c r="B75" s="340">
        <v>54</v>
      </c>
      <c r="C75" s="344"/>
      <c r="D75" s="20"/>
      <c r="E75" s="245"/>
      <c r="F75" s="340">
        <v>54</v>
      </c>
      <c r="G75" s="344"/>
      <c r="H75" s="20"/>
      <c r="I75" s="245"/>
      <c r="J75" s="340">
        <v>54</v>
      </c>
      <c r="K75" s="344"/>
      <c r="L75" s="20"/>
      <c r="M75" s="245"/>
      <c r="N75" s="340">
        <v>54</v>
      </c>
      <c r="O75" s="344"/>
      <c r="P75" s="240"/>
      <c r="Q75" s="340">
        <v>54</v>
      </c>
      <c r="R75" s="344"/>
      <c r="S75" s="240"/>
      <c r="T75" s="340">
        <v>54</v>
      </c>
      <c r="U75" s="344"/>
      <c r="V75" s="200"/>
      <c r="X75" s="249" t="b">
        <f t="shared" si="12"/>
        <v>1</v>
      </c>
      <c r="Y75" s="249" t="b">
        <f t="shared" si="13"/>
        <v>1</v>
      </c>
      <c r="Z75" s="249" t="b">
        <f t="shared" si="14"/>
        <v>1</v>
      </c>
      <c r="AA75" s="249" t="b">
        <f t="shared" si="15"/>
        <v>1</v>
      </c>
      <c r="AB75" s="249" t="b">
        <f t="shared" si="1"/>
        <v>1</v>
      </c>
      <c r="AC75" s="249" t="b">
        <f t="shared" si="2"/>
        <v>1</v>
      </c>
      <c r="AD75" s="249" t="b">
        <f t="shared" si="3"/>
        <v>1</v>
      </c>
      <c r="AE75" s="249" t="b">
        <f t="shared" si="4"/>
        <v>1</v>
      </c>
      <c r="AF75" s="249" t="b">
        <f t="shared" si="5"/>
        <v>1</v>
      </c>
      <c r="AG75" s="249" t="b">
        <f t="shared" si="6"/>
        <v>1</v>
      </c>
      <c r="AH75" s="249" t="b">
        <f t="shared" si="7"/>
        <v>1</v>
      </c>
      <c r="AI75" s="249" t="b">
        <f t="shared" si="8"/>
        <v>1</v>
      </c>
      <c r="AJ75" s="249" t="b">
        <f t="shared" si="9"/>
        <v>1</v>
      </c>
      <c r="AK75" s="249" t="b">
        <f t="shared" si="10"/>
        <v>1</v>
      </c>
      <c r="AL75" s="249" t="b">
        <f t="shared" si="11"/>
        <v>1</v>
      </c>
    </row>
    <row r="76" spans="1:38" ht="16.5" thickBot="1" x14ac:dyDescent="0.3">
      <c r="A76" s="200"/>
      <c r="B76" s="340">
        <v>55</v>
      </c>
      <c r="C76" s="344"/>
      <c r="D76" s="20"/>
      <c r="E76" s="245"/>
      <c r="F76" s="340">
        <v>55</v>
      </c>
      <c r="G76" s="344"/>
      <c r="H76" s="20"/>
      <c r="I76" s="245"/>
      <c r="J76" s="340">
        <v>55</v>
      </c>
      <c r="K76" s="344"/>
      <c r="L76" s="20"/>
      <c r="M76" s="245"/>
      <c r="N76" s="340">
        <v>55</v>
      </c>
      <c r="O76" s="344"/>
      <c r="P76" s="240"/>
      <c r="Q76" s="340">
        <v>55</v>
      </c>
      <c r="R76" s="344"/>
      <c r="S76" s="240"/>
      <c r="T76" s="340">
        <v>55</v>
      </c>
      <c r="U76" s="344"/>
      <c r="V76" s="200"/>
      <c r="X76" s="249" t="b">
        <f t="shared" si="12"/>
        <v>1</v>
      </c>
      <c r="Y76" s="249" t="b">
        <f t="shared" si="13"/>
        <v>1</v>
      </c>
      <c r="Z76" s="249" t="b">
        <f t="shared" si="14"/>
        <v>1</v>
      </c>
      <c r="AA76" s="249" t="b">
        <f t="shared" si="15"/>
        <v>1</v>
      </c>
      <c r="AB76" s="249" t="b">
        <f t="shared" si="1"/>
        <v>1</v>
      </c>
      <c r="AC76" s="249" t="b">
        <f t="shared" si="2"/>
        <v>1</v>
      </c>
      <c r="AD76" s="249" t="b">
        <f t="shared" si="3"/>
        <v>1</v>
      </c>
      <c r="AE76" s="249" t="b">
        <f t="shared" si="4"/>
        <v>1</v>
      </c>
      <c r="AF76" s="249" t="b">
        <f t="shared" si="5"/>
        <v>1</v>
      </c>
      <c r="AG76" s="249" t="b">
        <f t="shared" si="6"/>
        <v>1</v>
      </c>
      <c r="AH76" s="249" t="b">
        <f t="shared" si="7"/>
        <v>1</v>
      </c>
      <c r="AI76" s="249" t="b">
        <f t="shared" si="8"/>
        <v>1</v>
      </c>
      <c r="AJ76" s="249" t="b">
        <f t="shared" si="9"/>
        <v>1</v>
      </c>
      <c r="AK76" s="249" t="b">
        <f t="shared" si="10"/>
        <v>1</v>
      </c>
      <c r="AL76" s="249" t="b">
        <f t="shared" si="11"/>
        <v>1</v>
      </c>
    </row>
    <row r="77" spans="1:38" ht="16.5" thickBot="1" x14ac:dyDescent="0.3">
      <c r="A77" s="200"/>
      <c r="B77" s="340">
        <v>56</v>
      </c>
      <c r="C77" s="344"/>
      <c r="D77" s="20"/>
      <c r="E77" s="245"/>
      <c r="F77" s="340">
        <v>56</v>
      </c>
      <c r="G77" s="344"/>
      <c r="H77" s="20"/>
      <c r="I77" s="245"/>
      <c r="J77" s="340">
        <v>56</v>
      </c>
      <c r="K77" s="344"/>
      <c r="L77" s="20"/>
      <c r="M77" s="245"/>
      <c r="N77" s="340">
        <v>56</v>
      </c>
      <c r="O77" s="344"/>
      <c r="P77" s="240"/>
      <c r="Q77" s="340">
        <v>56</v>
      </c>
      <c r="R77" s="344"/>
      <c r="S77" s="240"/>
      <c r="T77" s="340">
        <v>56</v>
      </c>
      <c r="U77" s="344"/>
      <c r="V77" s="200"/>
      <c r="X77" s="249" t="b">
        <f t="shared" si="12"/>
        <v>1</v>
      </c>
      <c r="Y77" s="249" t="b">
        <f t="shared" si="13"/>
        <v>1</v>
      </c>
      <c r="Z77" s="249" t="b">
        <f t="shared" si="14"/>
        <v>1</v>
      </c>
      <c r="AA77" s="249" t="b">
        <f t="shared" si="15"/>
        <v>1</v>
      </c>
      <c r="AB77" s="249" t="b">
        <f t="shared" si="1"/>
        <v>1</v>
      </c>
      <c r="AC77" s="249" t="b">
        <f t="shared" si="2"/>
        <v>1</v>
      </c>
      <c r="AD77" s="249" t="b">
        <f t="shared" si="3"/>
        <v>1</v>
      </c>
      <c r="AE77" s="249" t="b">
        <f t="shared" si="4"/>
        <v>1</v>
      </c>
      <c r="AF77" s="249" t="b">
        <f t="shared" si="5"/>
        <v>1</v>
      </c>
      <c r="AG77" s="249" t="b">
        <f t="shared" si="6"/>
        <v>1</v>
      </c>
      <c r="AH77" s="249" t="b">
        <f t="shared" si="7"/>
        <v>1</v>
      </c>
      <c r="AI77" s="249" t="b">
        <f t="shared" si="8"/>
        <v>1</v>
      </c>
      <c r="AJ77" s="249" t="b">
        <f t="shared" si="9"/>
        <v>1</v>
      </c>
      <c r="AK77" s="249" t="b">
        <f t="shared" si="10"/>
        <v>1</v>
      </c>
      <c r="AL77" s="249" t="b">
        <f t="shared" si="11"/>
        <v>1</v>
      </c>
    </row>
    <row r="78" spans="1:38" ht="16.5" thickBot="1" x14ac:dyDescent="0.3">
      <c r="A78" s="200"/>
      <c r="B78" s="340">
        <v>57</v>
      </c>
      <c r="C78" s="344"/>
      <c r="D78" s="20"/>
      <c r="E78" s="245"/>
      <c r="F78" s="340">
        <v>57</v>
      </c>
      <c r="G78" s="344"/>
      <c r="H78" s="20"/>
      <c r="I78" s="245"/>
      <c r="J78" s="340">
        <v>57</v>
      </c>
      <c r="K78" s="344"/>
      <c r="L78" s="20"/>
      <c r="M78" s="245"/>
      <c r="N78" s="340">
        <v>57</v>
      </c>
      <c r="O78" s="344"/>
      <c r="P78" s="240"/>
      <c r="Q78" s="340">
        <v>57</v>
      </c>
      <c r="R78" s="344"/>
      <c r="S78" s="240"/>
      <c r="T78" s="340">
        <v>57</v>
      </c>
      <c r="U78" s="344"/>
      <c r="V78" s="200"/>
      <c r="X78" s="249" t="b">
        <f t="shared" si="12"/>
        <v>1</v>
      </c>
      <c r="Y78" s="249" t="b">
        <f t="shared" si="13"/>
        <v>1</v>
      </c>
      <c r="Z78" s="249" t="b">
        <f t="shared" si="14"/>
        <v>1</v>
      </c>
      <c r="AA78" s="249" t="b">
        <f t="shared" si="15"/>
        <v>1</v>
      </c>
      <c r="AB78" s="249" t="b">
        <f t="shared" si="1"/>
        <v>1</v>
      </c>
      <c r="AC78" s="249" t="b">
        <f t="shared" si="2"/>
        <v>1</v>
      </c>
      <c r="AD78" s="249" t="b">
        <f t="shared" si="3"/>
        <v>1</v>
      </c>
      <c r="AE78" s="249" t="b">
        <f t="shared" si="4"/>
        <v>1</v>
      </c>
      <c r="AF78" s="249" t="b">
        <f t="shared" si="5"/>
        <v>1</v>
      </c>
      <c r="AG78" s="249" t="b">
        <f t="shared" si="6"/>
        <v>1</v>
      </c>
      <c r="AH78" s="249" t="b">
        <f t="shared" si="7"/>
        <v>1</v>
      </c>
      <c r="AI78" s="249" t="b">
        <f t="shared" si="8"/>
        <v>1</v>
      </c>
      <c r="AJ78" s="249" t="b">
        <f t="shared" si="9"/>
        <v>1</v>
      </c>
      <c r="AK78" s="249" t="b">
        <f t="shared" si="10"/>
        <v>1</v>
      </c>
      <c r="AL78" s="249" t="b">
        <f t="shared" si="11"/>
        <v>1</v>
      </c>
    </row>
    <row r="79" spans="1:38" ht="16.5" thickBot="1" x14ac:dyDescent="0.3">
      <c r="A79" s="200"/>
      <c r="B79" s="340">
        <v>58</v>
      </c>
      <c r="C79" s="344"/>
      <c r="D79" s="20"/>
      <c r="E79" s="245"/>
      <c r="F79" s="340">
        <v>58</v>
      </c>
      <c r="G79" s="344"/>
      <c r="H79" s="20"/>
      <c r="I79" s="245"/>
      <c r="J79" s="340">
        <v>58</v>
      </c>
      <c r="K79" s="344"/>
      <c r="L79" s="20"/>
      <c r="M79" s="245"/>
      <c r="N79" s="340">
        <v>58</v>
      </c>
      <c r="O79" s="344"/>
      <c r="P79" s="240"/>
      <c r="Q79" s="340">
        <v>58</v>
      </c>
      <c r="R79" s="344"/>
      <c r="S79" s="240"/>
      <c r="T79" s="340">
        <v>58</v>
      </c>
      <c r="U79" s="344"/>
      <c r="V79" s="200"/>
      <c r="X79" s="249" t="b">
        <f t="shared" si="12"/>
        <v>1</v>
      </c>
      <c r="Y79" s="249" t="b">
        <f t="shared" si="13"/>
        <v>1</v>
      </c>
      <c r="Z79" s="249" t="b">
        <f t="shared" si="14"/>
        <v>1</v>
      </c>
      <c r="AA79" s="249" t="b">
        <f t="shared" si="15"/>
        <v>1</v>
      </c>
      <c r="AB79" s="249" t="b">
        <f t="shared" si="1"/>
        <v>1</v>
      </c>
      <c r="AC79" s="249" t="b">
        <f t="shared" si="2"/>
        <v>1</v>
      </c>
      <c r="AD79" s="249" t="b">
        <f t="shared" si="3"/>
        <v>1</v>
      </c>
      <c r="AE79" s="249" t="b">
        <f t="shared" si="4"/>
        <v>1</v>
      </c>
      <c r="AF79" s="249" t="b">
        <f t="shared" si="5"/>
        <v>1</v>
      </c>
      <c r="AG79" s="249" t="b">
        <f t="shared" si="6"/>
        <v>1</v>
      </c>
      <c r="AH79" s="249" t="b">
        <f t="shared" si="7"/>
        <v>1</v>
      </c>
      <c r="AI79" s="249" t="b">
        <f t="shared" si="8"/>
        <v>1</v>
      </c>
      <c r="AJ79" s="249" t="b">
        <f t="shared" si="9"/>
        <v>1</v>
      </c>
      <c r="AK79" s="249" t="b">
        <f t="shared" si="10"/>
        <v>1</v>
      </c>
      <c r="AL79" s="249" t="b">
        <f t="shared" si="11"/>
        <v>1</v>
      </c>
    </row>
    <row r="80" spans="1:38" ht="16.5" thickBot="1" x14ac:dyDescent="0.3">
      <c r="A80" s="200"/>
      <c r="B80" s="340">
        <v>59</v>
      </c>
      <c r="C80" s="344"/>
      <c r="D80" s="20"/>
      <c r="E80" s="245"/>
      <c r="F80" s="340">
        <v>59</v>
      </c>
      <c r="G80" s="344"/>
      <c r="H80" s="20"/>
      <c r="I80" s="245"/>
      <c r="J80" s="340">
        <v>59</v>
      </c>
      <c r="K80" s="344"/>
      <c r="L80" s="20"/>
      <c r="M80" s="245"/>
      <c r="N80" s="340">
        <v>59</v>
      </c>
      <c r="O80" s="344"/>
      <c r="P80" s="240"/>
      <c r="Q80" s="340">
        <v>59</v>
      </c>
      <c r="R80" s="344"/>
      <c r="S80" s="240"/>
      <c r="T80" s="340">
        <v>59</v>
      </c>
      <c r="U80" s="344"/>
      <c r="V80" s="200"/>
      <c r="X80" s="249" t="b">
        <f t="shared" si="12"/>
        <v>1</v>
      </c>
      <c r="Y80" s="249" t="b">
        <f t="shared" si="13"/>
        <v>1</v>
      </c>
      <c r="Z80" s="249" t="b">
        <f t="shared" si="14"/>
        <v>1</v>
      </c>
      <c r="AA80" s="249" t="b">
        <f t="shared" si="15"/>
        <v>1</v>
      </c>
      <c r="AB80" s="249" t="b">
        <f t="shared" si="1"/>
        <v>1</v>
      </c>
      <c r="AC80" s="249" t="b">
        <f t="shared" si="2"/>
        <v>1</v>
      </c>
      <c r="AD80" s="249" t="b">
        <f t="shared" si="3"/>
        <v>1</v>
      </c>
      <c r="AE80" s="249" t="b">
        <f t="shared" si="4"/>
        <v>1</v>
      </c>
      <c r="AF80" s="249" t="b">
        <f t="shared" si="5"/>
        <v>1</v>
      </c>
      <c r="AG80" s="249" t="b">
        <f t="shared" si="6"/>
        <v>1</v>
      </c>
      <c r="AH80" s="249" t="b">
        <f t="shared" si="7"/>
        <v>1</v>
      </c>
      <c r="AI80" s="249" t="b">
        <f t="shared" si="8"/>
        <v>1</v>
      </c>
      <c r="AJ80" s="249" t="b">
        <f t="shared" si="9"/>
        <v>1</v>
      </c>
      <c r="AK80" s="249" t="b">
        <f t="shared" si="10"/>
        <v>1</v>
      </c>
      <c r="AL80" s="249" t="b">
        <f t="shared" si="11"/>
        <v>1</v>
      </c>
    </row>
    <row r="81" spans="1:38" ht="16.5" thickBot="1" x14ac:dyDescent="0.3">
      <c r="A81" s="200"/>
      <c r="B81" s="340">
        <v>60</v>
      </c>
      <c r="C81" s="344"/>
      <c r="D81" s="20"/>
      <c r="E81" s="245"/>
      <c r="F81" s="340">
        <v>60</v>
      </c>
      <c r="G81" s="344"/>
      <c r="H81" s="20"/>
      <c r="I81" s="245"/>
      <c r="J81" s="340">
        <v>60</v>
      </c>
      <c r="K81" s="344"/>
      <c r="L81" s="20"/>
      <c r="M81" s="245"/>
      <c r="N81" s="340">
        <v>60</v>
      </c>
      <c r="O81" s="344"/>
      <c r="P81" s="240"/>
      <c r="Q81" s="340">
        <v>60</v>
      </c>
      <c r="R81" s="344"/>
      <c r="S81" s="240"/>
      <c r="T81" s="340">
        <v>60</v>
      </c>
      <c r="U81" s="344"/>
      <c r="V81" s="200"/>
      <c r="X81" s="249" t="b">
        <f t="shared" si="12"/>
        <v>1</v>
      </c>
      <c r="Y81" s="249" t="b">
        <f t="shared" si="13"/>
        <v>1</v>
      </c>
      <c r="Z81" s="249" t="b">
        <f t="shared" si="14"/>
        <v>1</v>
      </c>
      <c r="AA81" s="249" t="b">
        <f t="shared" si="15"/>
        <v>1</v>
      </c>
      <c r="AB81" s="249" t="b">
        <f t="shared" si="1"/>
        <v>1</v>
      </c>
      <c r="AC81" s="249" t="b">
        <f t="shared" si="2"/>
        <v>1</v>
      </c>
      <c r="AD81" s="249" t="b">
        <f t="shared" si="3"/>
        <v>1</v>
      </c>
      <c r="AE81" s="249" t="b">
        <f t="shared" si="4"/>
        <v>1</v>
      </c>
      <c r="AF81" s="249" t="b">
        <f t="shared" si="5"/>
        <v>1</v>
      </c>
      <c r="AG81" s="249" t="b">
        <f t="shared" si="6"/>
        <v>1</v>
      </c>
      <c r="AH81" s="249" t="b">
        <f t="shared" si="7"/>
        <v>1</v>
      </c>
      <c r="AI81" s="249" t="b">
        <f t="shared" si="8"/>
        <v>1</v>
      </c>
      <c r="AJ81" s="249" t="b">
        <f t="shared" si="9"/>
        <v>1</v>
      </c>
      <c r="AK81" s="249" t="b">
        <f t="shared" si="10"/>
        <v>1</v>
      </c>
      <c r="AL81" s="249" t="b">
        <f t="shared" si="11"/>
        <v>1</v>
      </c>
    </row>
    <row r="82" spans="1:38" ht="16.5" thickBot="1" x14ac:dyDescent="0.3">
      <c r="A82" s="200"/>
      <c r="B82" s="340">
        <v>61</v>
      </c>
      <c r="C82" s="344"/>
      <c r="D82" s="20"/>
      <c r="E82" s="245"/>
      <c r="F82" s="340">
        <v>61</v>
      </c>
      <c r="G82" s="344"/>
      <c r="H82" s="20"/>
      <c r="I82" s="245"/>
      <c r="J82" s="340">
        <v>61</v>
      </c>
      <c r="K82" s="344"/>
      <c r="L82" s="20"/>
      <c r="M82" s="245"/>
      <c r="N82" s="340">
        <v>61</v>
      </c>
      <c r="O82" s="344"/>
      <c r="P82" s="240"/>
      <c r="Q82" s="340">
        <v>61</v>
      </c>
      <c r="R82" s="344"/>
      <c r="S82" s="240"/>
      <c r="T82" s="340">
        <v>61</v>
      </c>
      <c r="U82" s="344"/>
      <c r="V82" s="200"/>
      <c r="X82" s="249" t="b">
        <f t="shared" si="12"/>
        <v>1</v>
      </c>
      <c r="Y82" s="249" t="b">
        <f t="shared" si="13"/>
        <v>1</v>
      </c>
      <c r="Z82" s="249" t="b">
        <f t="shared" si="14"/>
        <v>1</v>
      </c>
      <c r="AA82" s="249" t="b">
        <f t="shared" si="15"/>
        <v>1</v>
      </c>
      <c r="AB82" s="249" t="b">
        <f t="shared" si="1"/>
        <v>1</v>
      </c>
      <c r="AC82" s="249" t="b">
        <f t="shared" si="2"/>
        <v>1</v>
      </c>
      <c r="AD82" s="249" t="b">
        <f t="shared" si="3"/>
        <v>1</v>
      </c>
      <c r="AE82" s="249" t="b">
        <f t="shared" si="4"/>
        <v>1</v>
      </c>
      <c r="AF82" s="249" t="b">
        <f t="shared" si="5"/>
        <v>1</v>
      </c>
      <c r="AG82" s="249" t="b">
        <f t="shared" si="6"/>
        <v>1</v>
      </c>
      <c r="AH82" s="249" t="b">
        <f t="shared" si="7"/>
        <v>1</v>
      </c>
      <c r="AI82" s="249" t="b">
        <f t="shared" si="8"/>
        <v>1</v>
      </c>
      <c r="AJ82" s="249" t="b">
        <f t="shared" si="9"/>
        <v>1</v>
      </c>
      <c r="AK82" s="249" t="b">
        <f t="shared" si="10"/>
        <v>1</v>
      </c>
      <c r="AL82" s="249" t="b">
        <f t="shared" si="11"/>
        <v>1</v>
      </c>
    </row>
    <row r="83" spans="1:38" ht="16.5" thickBot="1" x14ac:dyDescent="0.3">
      <c r="A83" s="200"/>
      <c r="B83" s="340">
        <v>62</v>
      </c>
      <c r="C83" s="344"/>
      <c r="D83" s="20"/>
      <c r="E83" s="245"/>
      <c r="F83" s="340">
        <v>62</v>
      </c>
      <c r="G83" s="344"/>
      <c r="H83" s="20"/>
      <c r="I83" s="245"/>
      <c r="J83" s="340">
        <v>62</v>
      </c>
      <c r="K83" s="344"/>
      <c r="L83" s="20"/>
      <c r="M83" s="245"/>
      <c r="N83" s="340">
        <v>62</v>
      </c>
      <c r="O83" s="344"/>
      <c r="P83" s="240"/>
      <c r="Q83" s="340">
        <v>62</v>
      </c>
      <c r="R83" s="344"/>
      <c r="S83" s="240"/>
      <c r="T83" s="340">
        <v>62</v>
      </c>
      <c r="U83" s="344"/>
      <c r="V83" s="200"/>
      <c r="X83" s="249" t="b">
        <f t="shared" si="12"/>
        <v>1</v>
      </c>
      <c r="Y83" s="249" t="b">
        <f t="shared" si="13"/>
        <v>1</v>
      </c>
      <c r="Z83" s="249" t="b">
        <f t="shared" si="14"/>
        <v>1</v>
      </c>
      <c r="AA83" s="249" t="b">
        <f t="shared" si="15"/>
        <v>1</v>
      </c>
      <c r="AB83" s="249" t="b">
        <f t="shared" si="1"/>
        <v>1</v>
      </c>
      <c r="AC83" s="249" t="b">
        <f t="shared" si="2"/>
        <v>1</v>
      </c>
      <c r="AD83" s="249" t="b">
        <f t="shared" si="3"/>
        <v>1</v>
      </c>
      <c r="AE83" s="249" t="b">
        <f t="shared" si="4"/>
        <v>1</v>
      </c>
      <c r="AF83" s="249" t="b">
        <f t="shared" si="5"/>
        <v>1</v>
      </c>
      <c r="AG83" s="249" t="b">
        <f t="shared" si="6"/>
        <v>1</v>
      </c>
      <c r="AH83" s="249" t="b">
        <f t="shared" si="7"/>
        <v>1</v>
      </c>
      <c r="AI83" s="249" t="b">
        <f t="shared" si="8"/>
        <v>1</v>
      </c>
      <c r="AJ83" s="249" t="b">
        <f t="shared" si="9"/>
        <v>1</v>
      </c>
      <c r="AK83" s="249" t="b">
        <f t="shared" si="10"/>
        <v>1</v>
      </c>
      <c r="AL83" s="249" t="b">
        <f t="shared" si="11"/>
        <v>1</v>
      </c>
    </row>
    <row r="84" spans="1:38" ht="16.5" thickBot="1" x14ac:dyDescent="0.3">
      <c r="A84" s="200"/>
      <c r="B84" s="340">
        <v>63</v>
      </c>
      <c r="C84" s="344"/>
      <c r="D84" s="20"/>
      <c r="E84" s="245"/>
      <c r="F84" s="340">
        <v>63</v>
      </c>
      <c r="G84" s="344"/>
      <c r="H84" s="20"/>
      <c r="I84" s="245"/>
      <c r="J84" s="340">
        <v>63</v>
      </c>
      <c r="K84" s="344"/>
      <c r="L84" s="20"/>
      <c r="M84" s="245"/>
      <c r="N84" s="340">
        <v>63</v>
      </c>
      <c r="O84" s="344"/>
      <c r="P84" s="240"/>
      <c r="Q84" s="340">
        <v>63</v>
      </c>
      <c r="R84" s="344"/>
      <c r="S84" s="240"/>
      <c r="T84" s="340">
        <v>63</v>
      </c>
      <c r="U84" s="344"/>
      <c r="V84" s="200"/>
      <c r="X84" s="249" t="b">
        <f t="shared" si="12"/>
        <v>1</v>
      </c>
      <c r="Y84" s="249" t="b">
        <f t="shared" si="13"/>
        <v>1</v>
      </c>
      <c r="Z84" s="249" t="b">
        <f t="shared" si="14"/>
        <v>1</v>
      </c>
      <c r="AA84" s="249" t="b">
        <f t="shared" si="15"/>
        <v>1</v>
      </c>
      <c r="AB84" s="249" t="b">
        <f t="shared" si="1"/>
        <v>1</v>
      </c>
      <c r="AC84" s="249" t="b">
        <f t="shared" si="2"/>
        <v>1</v>
      </c>
      <c r="AD84" s="249" t="b">
        <f t="shared" si="3"/>
        <v>1</v>
      </c>
      <c r="AE84" s="249" t="b">
        <f t="shared" si="4"/>
        <v>1</v>
      </c>
      <c r="AF84" s="249" t="b">
        <f t="shared" si="5"/>
        <v>1</v>
      </c>
      <c r="AG84" s="249" t="b">
        <f t="shared" si="6"/>
        <v>1</v>
      </c>
      <c r="AH84" s="249" t="b">
        <f t="shared" si="7"/>
        <v>1</v>
      </c>
      <c r="AI84" s="249" t="b">
        <f t="shared" si="8"/>
        <v>1</v>
      </c>
      <c r="AJ84" s="249" t="b">
        <f t="shared" si="9"/>
        <v>1</v>
      </c>
      <c r="AK84" s="249" t="b">
        <f t="shared" si="10"/>
        <v>1</v>
      </c>
      <c r="AL84" s="249" t="b">
        <f t="shared" si="11"/>
        <v>1</v>
      </c>
    </row>
    <row r="85" spans="1:38" ht="16.5" thickBot="1" x14ac:dyDescent="0.3">
      <c r="A85" s="200"/>
      <c r="B85" s="340">
        <v>64</v>
      </c>
      <c r="C85" s="344"/>
      <c r="D85" s="20"/>
      <c r="E85" s="245"/>
      <c r="F85" s="340">
        <v>64</v>
      </c>
      <c r="G85" s="344"/>
      <c r="H85" s="20"/>
      <c r="I85" s="245"/>
      <c r="J85" s="340">
        <v>64</v>
      </c>
      <c r="K85" s="344"/>
      <c r="L85" s="20"/>
      <c r="M85" s="245"/>
      <c r="N85" s="340">
        <v>64</v>
      </c>
      <c r="O85" s="344"/>
      <c r="P85" s="240"/>
      <c r="Q85" s="340">
        <v>64</v>
      </c>
      <c r="R85" s="344"/>
      <c r="S85" s="240"/>
      <c r="T85" s="340">
        <v>64</v>
      </c>
      <c r="U85" s="344"/>
      <c r="V85" s="200"/>
      <c r="X85" s="249" t="b">
        <f t="shared" si="12"/>
        <v>1</v>
      </c>
      <c r="Y85" s="249" t="b">
        <f t="shared" si="13"/>
        <v>1</v>
      </c>
      <c r="Z85" s="249" t="b">
        <f t="shared" si="14"/>
        <v>1</v>
      </c>
      <c r="AA85" s="249" t="b">
        <f t="shared" si="15"/>
        <v>1</v>
      </c>
      <c r="AB85" s="249" t="b">
        <f t="shared" si="1"/>
        <v>1</v>
      </c>
      <c r="AC85" s="249" t="b">
        <f t="shared" si="2"/>
        <v>1</v>
      </c>
      <c r="AD85" s="249" t="b">
        <f t="shared" si="3"/>
        <v>1</v>
      </c>
      <c r="AE85" s="249" t="b">
        <f t="shared" si="4"/>
        <v>1</v>
      </c>
      <c r="AF85" s="249" t="b">
        <f t="shared" si="5"/>
        <v>1</v>
      </c>
      <c r="AG85" s="249" t="b">
        <f t="shared" si="6"/>
        <v>1</v>
      </c>
      <c r="AH85" s="249" t="b">
        <f t="shared" si="7"/>
        <v>1</v>
      </c>
      <c r="AI85" s="249" t="b">
        <f t="shared" si="8"/>
        <v>1</v>
      </c>
      <c r="AJ85" s="249" t="b">
        <f t="shared" si="9"/>
        <v>1</v>
      </c>
      <c r="AK85" s="249" t="b">
        <f t="shared" si="10"/>
        <v>1</v>
      </c>
      <c r="AL85" s="249" t="b">
        <f t="shared" si="11"/>
        <v>1</v>
      </c>
    </row>
    <row r="86" spans="1:38" ht="16.5" thickBot="1" x14ac:dyDescent="0.3">
      <c r="A86" s="200"/>
      <c r="B86" s="340">
        <v>65</v>
      </c>
      <c r="C86" s="344"/>
      <c r="D86" s="20"/>
      <c r="E86" s="245"/>
      <c r="F86" s="340">
        <v>65</v>
      </c>
      <c r="G86" s="344"/>
      <c r="H86" s="20"/>
      <c r="I86" s="245"/>
      <c r="J86" s="340">
        <v>65</v>
      </c>
      <c r="K86" s="344"/>
      <c r="L86" s="20"/>
      <c r="M86" s="245"/>
      <c r="N86" s="340">
        <v>65</v>
      </c>
      <c r="O86" s="344"/>
      <c r="P86" s="240"/>
      <c r="Q86" s="340">
        <v>65</v>
      </c>
      <c r="R86" s="344"/>
      <c r="S86" s="240"/>
      <c r="T86" s="340">
        <v>65</v>
      </c>
      <c r="U86" s="344"/>
      <c r="V86" s="200"/>
      <c r="X86" s="249" t="b">
        <f t="shared" ref="X86:X149" si="16">IF(C86="",TRUE,(IF(ISNUMBER(MATCH(C86,countries,0)),TRUE,FALSE)))</f>
        <v>1</v>
      </c>
      <c r="Y86" s="249" t="b">
        <f t="shared" ref="Y86:Y149" si="17">IF(G86="",TRUE,(IF(ISNUMBER(MATCH(G86,countries,0)),TRUE,FALSE)))</f>
        <v>1</v>
      </c>
      <c r="Z86" s="249" t="b">
        <f t="shared" ref="Z86:Z149" si="18">IF(K86="",TRUE,(IF(ISNUMBER(MATCH(K86,countries,0)),TRUE,FALSE)))</f>
        <v>1</v>
      </c>
      <c r="AA86" s="249" t="b">
        <f t="shared" ref="AA86:AA149" si="19">IF(O86="",TRUE,(IF(ISNUMBER(MATCH(O86,Countries2,0)),TRUE,FALSE)))</f>
        <v>1</v>
      </c>
      <c r="AB86" s="249" t="b">
        <f t="shared" ref="AB86:AB149" si="20">IF(R86="",TRUE,(IF(ISNUMBER(MATCH(R86,Countries2,0)),TRUE,FALSE)))</f>
        <v>1</v>
      </c>
      <c r="AC86" s="249" t="b">
        <f t="shared" ref="AC86:AC149" si="21">IF(U86="",TRUE,(IF(ISNUMBER(MATCH(U86,Countries2,0)),TRUE,FALSE)))</f>
        <v>1</v>
      </c>
      <c r="AD86" s="249" t="b">
        <f t="shared" ref="AD86:AD149" si="22">IF(C86="",TRUE,(IF(D86&lt;&gt;"",TRUE,FALSE)))</f>
        <v>1</v>
      </c>
      <c r="AE86" s="249" t="b">
        <f t="shared" ref="AE86:AE149" si="23">IF(D86="",TRUE,(IF(C86&lt;&gt;"",TRUE,FALSE)))</f>
        <v>1</v>
      </c>
      <c r="AF86" s="249" t="b">
        <f t="shared" ref="AF86:AF149" si="24">IF(G86="",TRUE,(IF(H86&lt;&gt;"",TRUE,FALSE)))</f>
        <v>1</v>
      </c>
      <c r="AG86" s="249" t="b">
        <f t="shared" ref="AG86:AG149" si="25">IF(H86="",TRUE,(IF(G86&lt;&gt;"",TRUE,FALSE)))</f>
        <v>1</v>
      </c>
      <c r="AH86" s="249" t="b">
        <f t="shared" ref="AH86:AH149" si="26">IF(K86="",TRUE,(IF(L86&lt;&gt;"",TRUE,FALSE)))</f>
        <v>1</v>
      </c>
      <c r="AI86" s="249" t="b">
        <f t="shared" ref="AI86:AI149" si="27">IF(L86="",TRUE,(IF(K86&lt;&gt;"",TRUE,FALSE)))</f>
        <v>1</v>
      </c>
      <c r="AJ86" s="249" t="b">
        <f t="shared" ref="AJ86:AJ149" si="28">IF(AND(C86="N/A",D86&lt;&gt;0),FALSE,TRUE)</f>
        <v>1</v>
      </c>
      <c r="AK86" s="249" t="b">
        <f t="shared" ref="AK86:AK149" si="29">IF(AND(G86="N/A",H86&lt;&gt;0),FALSE,TRUE)</f>
        <v>1</v>
      </c>
      <c r="AL86" s="249" t="b">
        <f t="shared" ref="AL86:AL149" si="30">IF(AND(K86="N/A",L86&lt;&gt;0),FALSE,TRUE)</f>
        <v>1</v>
      </c>
    </row>
    <row r="87" spans="1:38" ht="16.5" thickBot="1" x14ac:dyDescent="0.3">
      <c r="A87" s="200"/>
      <c r="B87" s="340">
        <v>66</v>
      </c>
      <c r="C87" s="344"/>
      <c r="D87" s="20"/>
      <c r="E87" s="245"/>
      <c r="F87" s="340">
        <v>66</v>
      </c>
      <c r="G87" s="344"/>
      <c r="H87" s="20"/>
      <c r="I87" s="245"/>
      <c r="J87" s="340">
        <v>66</v>
      </c>
      <c r="K87" s="344"/>
      <c r="L87" s="20"/>
      <c r="M87" s="245"/>
      <c r="N87" s="340">
        <v>66</v>
      </c>
      <c r="O87" s="344"/>
      <c r="P87" s="240"/>
      <c r="Q87" s="340">
        <v>66</v>
      </c>
      <c r="R87" s="344"/>
      <c r="S87" s="240"/>
      <c r="T87" s="340">
        <v>66</v>
      </c>
      <c r="U87" s="344"/>
      <c r="V87" s="200"/>
      <c r="X87" s="249" t="b">
        <f t="shared" si="16"/>
        <v>1</v>
      </c>
      <c r="Y87" s="249" t="b">
        <f t="shared" si="17"/>
        <v>1</v>
      </c>
      <c r="Z87" s="249" t="b">
        <f t="shared" si="18"/>
        <v>1</v>
      </c>
      <c r="AA87" s="249" t="b">
        <f t="shared" si="19"/>
        <v>1</v>
      </c>
      <c r="AB87" s="249" t="b">
        <f t="shared" si="20"/>
        <v>1</v>
      </c>
      <c r="AC87" s="249" t="b">
        <f t="shared" si="21"/>
        <v>1</v>
      </c>
      <c r="AD87" s="249" t="b">
        <f t="shared" si="22"/>
        <v>1</v>
      </c>
      <c r="AE87" s="249" t="b">
        <f t="shared" si="23"/>
        <v>1</v>
      </c>
      <c r="AF87" s="249" t="b">
        <f t="shared" si="24"/>
        <v>1</v>
      </c>
      <c r="AG87" s="249" t="b">
        <f t="shared" si="25"/>
        <v>1</v>
      </c>
      <c r="AH87" s="249" t="b">
        <f t="shared" si="26"/>
        <v>1</v>
      </c>
      <c r="AI87" s="249" t="b">
        <f t="shared" si="27"/>
        <v>1</v>
      </c>
      <c r="AJ87" s="249" t="b">
        <f t="shared" si="28"/>
        <v>1</v>
      </c>
      <c r="AK87" s="249" t="b">
        <f t="shared" si="29"/>
        <v>1</v>
      </c>
      <c r="AL87" s="249" t="b">
        <f t="shared" si="30"/>
        <v>1</v>
      </c>
    </row>
    <row r="88" spans="1:38" ht="16.5" thickBot="1" x14ac:dyDescent="0.3">
      <c r="A88" s="200"/>
      <c r="B88" s="340">
        <v>67</v>
      </c>
      <c r="C88" s="344"/>
      <c r="D88" s="20"/>
      <c r="E88" s="245"/>
      <c r="F88" s="340">
        <v>67</v>
      </c>
      <c r="G88" s="344"/>
      <c r="H88" s="20"/>
      <c r="I88" s="245"/>
      <c r="J88" s="340">
        <v>67</v>
      </c>
      <c r="K88" s="344"/>
      <c r="L88" s="20"/>
      <c r="M88" s="245"/>
      <c r="N88" s="340">
        <v>67</v>
      </c>
      <c r="O88" s="344"/>
      <c r="P88" s="240"/>
      <c r="Q88" s="340">
        <v>67</v>
      </c>
      <c r="R88" s="344"/>
      <c r="S88" s="240"/>
      <c r="T88" s="340">
        <v>67</v>
      </c>
      <c r="U88" s="344"/>
      <c r="V88" s="200"/>
      <c r="X88" s="249" t="b">
        <f t="shared" si="16"/>
        <v>1</v>
      </c>
      <c r="Y88" s="249" t="b">
        <f t="shared" si="17"/>
        <v>1</v>
      </c>
      <c r="Z88" s="249" t="b">
        <f t="shared" si="18"/>
        <v>1</v>
      </c>
      <c r="AA88" s="249" t="b">
        <f t="shared" si="19"/>
        <v>1</v>
      </c>
      <c r="AB88" s="249" t="b">
        <f t="shared" si="20"/>
        <v>1</v>
      </c>
      <c r="AC88" s="249" t="b">
        <f t="shared" si="21"/>
        <v>1</v>
      </c>
      <c r="AD88" s="249" t="b">
        <f t="shared" si="22"/>
        <v>1</v>
      </c>
      <c r="AE88" s="249" t="b">
        <f t="shared" si="23"/>
        <v>1</v>
      </c>
      <c r="AF88" s="249" t="b">
        <f t="shared" si="24"/>
        <v>1</v>
      </c>
      <c r="AG88" s="249" t="b">
        <f t="shared" si="25"/>
        <v>1</v>
      </c>
      <c r="AH88" s="249" t="b">
        <f t="shared" si="26"/>
        <v>1</v>
      </c>
      <c r="AI88" s="249" t="b">
        <f t="shared" si="27"/>
        <v>1</v>
      </c>
      <c r="AJ88" s="249" t="b">
        <f t="shared" si="28"/>
        <v>1</v>
      </c>
      <c r="AK88" s="249" t="b">
        <f t="shared" si="29"/>
        <v>1</v>
      </c>
      <c r="AL88" s="249" t="b">
        <f t="shared" si="30"/>
        <v>1</v>
      </c>
    </row>
    <row r="89" spans="1:38" ht="16.5" thickBot="1" x14ac:dyDescent="0.3">
      <c r="A89" s="200"/>
      <c r="B89" s="340">
        <v>68</v>
      </c>
      <c r="C89" s="344"/>
      <c r="D89" s="20"/>
      <c r="E89" s="245"/>
      <c r="F89" s="340">
        <v>68</v>
      </c>
      <c r="G89" s="344"/>
      <c r="H89" s="20"/>
      <c r="I89" s="245"/>
      <c r="J89" s="340">
        <v>68</v>
      </c>
      <c r="K89" s="344"/>
      <c r="L89" s="20"/>
      <c r="M89" s="245"/>
      <c r="N89" s="340">
        <v>68</v>
      </c>
      <c r="O89" s="344"/>
      <c r="P89" s="240"/>
      <c r="Q89" s="340">
        <v>68</v>
      </c>
      <c r="R89" s="344"/>
      <c r="S89" s="240"/>
      <c r="T89" s="340">
        <v>68</v>
      </c>
      <c r="U89" s="344"/>
      <c r="V89" s="200"/>
      <c r="X89" s="249" t="b">
        <f t="shared" si="16"/>
        <v>1</v>
      </c>
      <c r="Y89" s="249" t="b">
        <f t="shared" si="17"/>
        <v>1</v>
      </c>
      <c r="Z89" s="249" t="b">
        <f t="shared" si="18"/>
        <v>1</v>
      </c>
      <c r="AA89" s="249" t="b">
        <f t="shared" si="19"/>
        <v>1</v>
      </c>
      <c r="AB89" s="249" t="b">
        <f t="shared" si="20"/>
        <v>1</v>
      </c>
      <c r="AC89" s="249" t="b">
        <f t="shared" si="21"/>
        <v>1</v>
      </c>
      <c r="AD89" s="249" t="b">
        <f t="shared" si="22"/>
        <v>1</v>
      </c>
      <c r="AE89" s="249" t="b">
        <f t="shared" si="23"/>
        <v>1</v>
      </c>
      <c r="AF89" s="249" t="b">
        <f t="shared" si="24"/>
        <v>1</v>
      </c>
      <c r="AG89" s="249" t="b">
        <f t="shared" si="25"/>
        <v>1</v>
      </c>
      <c r="AH89" s="249" t="b">
        <f t="shared" si="26"/>
        <v>1</v>
      </c>
      <c r="AI89" s="249" t="b">
        <f t="shared" si="27"/>
        <v>1</v>
      </c>
      <c r="AJ89" s="249" t="b">
        <f t="shared" si="28"/>
        <v>1</v>
      </c>
      <c r="AK89" s="249" t="b">
        <f t="shared" si="29"/>
        <v>1</v>
      </c>
      <c r="AL89" s="249" t="b">
        <f t="shared" si="30"/>
        <v>1</v>
      </c>
    </row>
    <row r="90" spans="1:38" ht="16.5" thickBot="1" x14ac:dyDescent="0.3">
      <c r="A90" s="200"/>
      <c r="B90" s="340">
        <v>69</v>
      </c>
      <c r="C90" s="344"/>
      <c r="D90" s="20"/>
      <c r="E90" s="245"/>
      <c r="F90" s="340">
        <v>69</v>
      </c>
      <c r="G90" s="344"/>
      <c r="H90" s="20"/>
      <c r="I90" s="245"/>
      <c r="J90" s="340">
        <v>69</v>
      </c>
      <c r="K90" s="344"/>
      <c r="L90" s="20"/>
      <c r="M90" s="245"/>
      <c r="N90" s="340">
        <v>69</v>
      </c>
      <c r="O90" s="344"/>
      <c r="P90" s="240"/>
      <c r="Q90" s="340">
        <v>69</v>
      </c>
      <c r="R90" s="344"/>
      <c r="S90" s="240"/>
      <c r="T90" s="340">
        <v>69</v>
      </c>
      <c r="U90" s="344"/>
      <c r="V90" s="200"/>
      <c r="X90" s="249" t="b">
        <f t="shared" si="16"/>
        <v>1</v>
      </c>
      <c r="Y90" s="249" t="b">
        <f t="shared" si="17"/>
        <v>1</v>
      </c>
      <c r="Z90" s="249" t="b">
        <f t="shared" si="18"/>
        <v>1</v>
      </c>
      <c r="AA90" s="249" t="b">
        <f t="shared" si="19"/>
        <v>1</v>
      </c>
      <c r="AB90" s="249" t="b">
        <f t="shared" si="20"/>
        <v>1</v>
      </c>
      <c r="AC90" s="249" t="b">
        <f t="shared" si="21"/>
        <v>1</v>
      </c>
      <c r="AD90" s="249" t="b">
        <f t="shared" si="22"/>
        <v>1</v>
      </c>
      <c r="AE90" s="249" t="b">
        <f t="shared" si="23"/>
        <v>1</v>
      </c>
      <c r="AF90" s="249" t="b">
        <f t="shared" si="24"/>
        <v>1</v>
      </c>
      <c r="AG90" s="249" t="b">
        <f t="shared" si="25"/>
        <v>1</v>
      </c>
      <c r="AH90" s="249" t="b">
        <f t="shared" si="26"/>
        <v>1</v>
      </c>
      <c r="AI90" s="249" t="b">
        <f t="shared" si="27"/>
        <v>1</v>
      </c>
      <c r="AJ90" s="249" t="b">
        <f t="shared" si="28"/>
        <v>1</v>
      </c>
      <c r="AK90" s="249" t="b">
        <f t="shared" si="29"/>
        <v>1</v>
      </c>
      <c r="AL90" s="249" t="b">
        <f t="shared" si="30"/>
        <v>1</v>
      </c>
    </row>
    <row r="91" spans="1:38" ht="16.5" thickBot="1" x14ac:dyDescent="0.3">
      <c r="A91" s="200"/>
      <c r="B91" s="340">
        <v>70</v>
      </c>
      <c r="C91" s="344"/>
      <c r="D91" s="20"/>
      <c r="E91" s="245"/>
      <c r="F91" s="340">
        <v>70</v>
      </c>
      <c r="G91" s="344"/>
      <c r="H91" s="20"/>
      <c r="I91" s="245"/>
      <c r="J91" s="340">
        <v>70</v>
      </c>
      <c r="K91" s="344"/>
      <c r="L91" s="20"/>
      <c r="M91" s="245"/>
      <c r="N91" s="340">
        <v>70</v>
      </c>
      <c r="O91" s="344"/>
      <c r="P91" s="240"/>
      <c r="Q91" s="340">
        <v>70</v>
      </c>
      <c r="R91" s="344"/>
      <c r="S91" s="240"/>
      <c r="T91" s="340">
        <v>70</v>
      </c>
      <c r="U91" s="344"/>
      <c r="V91" s="200"/>
      <c r="X91" s="249" t="b">
        <f t="shared" si="16"/>
        <v>1</v>
      </c>
      <c r="Y91" s="249" t="b">
        <f t="shared" si="17"/>
        <v>1</v>
      </c>
      <c r="Z91" s="249" t="b">
        <f t="shared" si="18"/>
        <v>1</v>
      </c>
      <c r="AA91" s="249" t="b">
        <f t="shared" si="19"/>
        <v>1</v>
      </c>
      <c r="AB91" s="249" t="b">
        <f t="shared" si="20"/>
        <v>1</v>
      </c>
      <c r="AC91" s="249" t="b">
        <f t="shared" si="21"/>
        <v>1</v>
      </c>
      <c r="AD91" s="249" t="b">
        <f t="shared" si="22"/>
        <v>1</v>
      </c>
      <c r="AE91" s="249" t="b">
        <f t="shared" si="23"/>
        <v>1</v>
      </c>
      <c r="AF91" s="249" t="b">
        <f t="shared" si="24"/>
        <v>1</v>
      </c>
      <c r="AG91" s="249" t="b">
        <f t="shared" si="25"/>
        <v>1</v>
      </c>
      <c r="AH91" s="249" t="b">
        <f t="shared" si="26"/>
        <v>1</v>
      </c>
      <c r="AI91" s="249" t="b">
        <f t="shared" si="27"/>
        <v>1</v>
      </c>
      <c r="AJ91" s="249" t="b">
        <f t="shared" si="28"/>
        <v>1</v>
      </c>
      <c r="AK91" s="249" t="b">
        <f t="shared" si="29"/>
        <v>1</v>
      </c>
      <c r="AL91" s="249" t="b">
        <f t="shared" si="30"/>
        <v>1</v>
      </c>
    </row>
    <row r="92" spans="1:38" ht="16.5" thickBot="1" x14ac:dyDescent="0.3">
      <c r="A92" s="200"/>
      <c r="B92" s="340">
        <v>71</v>
      </c>
      <c r="C92" s="344"/>
      <c r="D92" s="20"/>
      <c r="E92" s="245"/>
      <c r="F92" s="340">
        <v>71</v>
      </c>
      <c r="G92" s="344"/>
      <c r="H92" s="20"/>
      <c r="I92" s="245"/>
      <c r="J92" s="340">
        <v>71</v>
      </c>
      <c r="K92" s="344"/>
      <c r="L92" s="20"/>
      <c r="M92" s="245"/>
      <c r="N92" s="340">
        <v>71</v>
      </c>
      <c r="O92" s="344"/>
      <c r="P92" s="240"/>
      <c r="Q92" s="340">
        <v>71</v>
      </c>
      <c r="R92" s="344"/>
      <c r="S92" s="240"/>
      <c r="T92" s="340">
        <v>71</v>
      </c>
      <c r="U92" s="344"/>
      <c r="V92" s="200"/>
      <c r="X92" s="249" t="b">
        <f t="shared" si="16"/>
        <v>1</v>
      </c>
      <c r="Y92" s="249" t="b">
        <f t="shared" si="17"/>
        <v>1</v>
      </c>
      <c r="Z92" s="249" t="b">
        <f t="shared" si="18"/>
        <v>1</v>
      </c>
      <c r="AA92" s="249" t="b">
        <f t="shared" si="19"/>
        <v>1</v>
      </c>
      <c r="AB92" s="249" t="b">
        <f t="shared" si="20"/>
        <v>1</v>
      </c>
      <c r="AC92" s="249" t="b">
        <f t="shared" si="21"/>
        <v>1</v>
      </c>
      <c r="AD92" s="249" t="b">
        <f t="shared" si="22"/>
        <v>1</v>
      </c>
      <c r="AE92" s="249" t="b">
        <f t="shared" si="23"/>
        <v>1</v>
      </c>
      <c r="AF92" s="249" t="b">
        <f t="shared" si="24"/>
        <v>1</v>
      </c>
      <c r="AG92" s="249" t="b">
        <f t="shared" si="25"/>
        <v>1</v>
      </c>
      <c r="AH92" s="249" t="b">
        <f t="shared" si="26"/>
        <v>1</v>
      </c>
      <c r="AI92" s="249" t="b">
        <f t="shared" si="27"/>
        <v>1</v>
      </c>
      <c r="AJ92" s="249" t="b">
        <f t="shared" si="28"/>
        <v>1</v>
      </c>
      <c r="AK92" s="249" t="b">
        <f t="shared" si="29"/>
        <v>1</v>
      </c>
      <c r="AL92" s="249" t="b">
        <f t="shared" si="30"/>
        <v>1</v>
      </c>
    </row>
    <row r="93" spans="1:38" ht="16.5" thickBot="1" x14ac:dyDescent="0.3">
      <c r="A93" s="200"/>
      <c r="B93" s="340">
        <v>72</v>
      </c>
      <c r="C93" s="344"/>
      <c r="D93" s="20"/>
      <c r="E93" s="245"/>
      <c r="F93" s="340">
        <v>72</v>
      </c>
      <c r="G93" s="344"/>
      <c r="H93" s="20"/>
      <c r="I93" s="245"/>
      <c r="J93" s="340">
        <v>72</v>
      </c>
      <c r="K93" s="344"/>
      <c r="L93" s="20"/>
      <c r="M93" s="245"/>
      <c r="N93" s="340">
        <v>72</v>
      </c>
      <c r="O93" s="344"/>
      <c r="P93" s="240"/>
      <c r="Q93" s="340">
        <v>72</v>
      </c>
      <c r="R93" s="344"/>
      <c r="S93" s="240"/>
      <c r="T93" s="340">
        <v>72</v>
      </c>
      <c r="U93" s="344"/>
      <c r="V93" s="200"/>
      <c r="X93" s="249" t="b">
        <f t="shared" si="16"/>
        <v>1</v>
      </c>
      <c r="Y93" s="249" t="b">
        <f t="shared" si="17"/>
        <v>1</v>
      </c>
      <c r="Z93" s="249" t="b">
        <f t="shared" si="18"/>
        <v>1</v>
      </c>
      <c r="AA93" s="249" t="b">
        <f t="shared" si="19"/>
        <v>1</v>
      </c>
      <c r="AB93" s="249" t="b">
        <f t="shared" si="20"/>
        <v>1</v>
      </c>
      <c r="AC93" s="249" t="b">
        <f t="shared" si="21"/>
        <v>1</v>
      </c>
      <c r="AD93" s="249" t="b">
        <f t="shared" si="22"/>
        <v>1</v>
      </c>
      <c r="AE93" s="249" t="b">
        <f t="shared" si="23"/>
        <v>1</v>
      </c>
      <c r="AF93" s="249" t="b">
        <f t="shared" si="24"/>
        <v>1</v>
      </c>
      <c r="AG93" s="249" t="b">
        <f t="shared" si="25"/>
        <v>1</v>
      </c>
      <c r="AH93" s="249" t="b">
        <f t="shared" si="26"/>
        <v>1</v>
      </c>
      <c r="AI93" s="249" t="b">
        <f t="shared" si="27"/>
        <v>1</v>
      </c>
      <c r="AJ93" s="249" t="b">
        <f t="shared" si="28"/>
        <v>1</v>
      </c>
      <c r="AK93" s="249" t="b">
        <f t="shared" si="29"/>
        <v>1</v>
      </c>
      <c r="AL93" s="249" t="b">
        <f t="shared" si="30"/>
        <v>1</v>
      </c>
    </row>
    <row r="94" spans="1:38" ht="16.5" thickBot="1" x14ac:dyDescent="0.3">
      <c r="A94" s="200"/>
      <c r="B94" s="340">
        <v>73</v>
      </c>
      <c r="C94" s="344"/>
      <c r="D94" s="20"/>
      <c r="E94" s="245"/>
      <c r="F94" s="340">
        <v>73</v>
      </c>
      <c r="G94" s="344"/>
      <c r="H94" s="20"/>
      <c r="I94" s="245"/>
      <c r="J94" s="340">
        <v>73</v>
      </c>
      <c r="K94" s="344"/>
      <c r="L94" s="20"/>
      <c r="M94" s="245"/>
      <c r="N94" s="340">
        <v>73</v>
      </c>
      <c r="O94" s="344"/>
      <c r="P94" s="240"/>
      <c r="Q94" s="340">
        <v>73</v>
      </c>
      <c r="R94" s="344"/>
      <c r="S94" s="240"/>
      <c r="T94" s="340">
        <v>73</v>
      </c>
      <c r="U94" s="344"/>
      <c r="V94" s="200"/>
      <c r="X94" s="249" t="b">
        <f t="shared" si="16"/>
        <v>1</v>
      </c>
      <c r="Y94" s="249" t="b">
        <f t="shared" si="17"/>
        <v>1</v>
      </c>
      <c r="Z94" s="249" t="b">
        <f t="shared" si="18"/>
        <v>1</v>
      </c>
      <c r="AA94" s="249" t="b">
        <f t="shared" si="19"/>
        <v>1</v>
      </c>
      <c r="AB94" s="249" t="b">
        <f t="shared" si="20"/>
        <v>1</v>
      </c>
      <c r="AC94" s="249" t="b">
        <f t="shared" si="21"/>
        <v>1</v>
      </c>
      <c r="AD94" s="249" t="b">
        <f t="shared" si="22"/>
        <v>1</v>
      </c>
      <c r="AE94" s="249" t="b">
        <f t="shared" si="23"/>
        <v>1</v>
      </c>
      <c r="AF94" s="249" t="b">
        <f t="shared" si="24"/>
        <v>1</v>
      </c>
      <c r="AG94" s="249" t="b">
        <f t="shared" si="25"/>
        <v>1</v>
      </c>
      <c r="AH94" s="249" t="b">
        <f t="shared" si="26"/>
        <v>1</v>
      </c>
      <c r="AI94" s="249" t="b">
        <f t="shared" si="27"/>
        <v>1</v>
      </c>
      <c r="AJ94" s="249" t="b">
        <f t="shared" si="28"/>
        <v>1</v>
      </c>
      <c r="AK94" s="249" t="b">
        <f t="shared" si="29"/>
        <v>1</v>
      </c>
      <c r="AL94" s="249" t="b">
        <f t="shared" si="30"/>
        <v>1</v>
      </c>
    </row>
    <row r="95" spans="1:38" ht="16.5" thickBot="1" x14ac:dyDescent="0.3">
      <c r="A95" s="200"/>
      <c r="B95" s="340">
        <v>74</v>
      </c>
      <c r="C95" s="344"/>
      <c r="D95" s="20"/>
      <c r="E95" s="245"/>
      <c r="F95" s="340">
        <v>74</v>
      </c>
      <c r="G95" s="344"/>
      <c r="H95" s="20"/>
      <c r="I95" s="245"/>
      <c r="J95" s="340">
        <v>74</v>
      </c>
      <c r="K95" s="344"/>
      <c r="L95" s="20"/>
      <c r="M95" s="245"/>
      <c r="N95" s="340">
        <v>74</v>
      </c>
      <c r="O95" s="344"/>
      <c r="P95" s="240"/>
      <c r="Q95" s="340">
        <v>74</v>
      </c>
      <c r="R95" s="344"/>
      <c r="S95" s="240"/>
      <c r="T95" s="340">
        <v>74</v>
      </c>
      <c r="U95" s="344"/>
      <c r="V95" s="200"/>
      <c r="X95" s="249" t="b">
        <f t="shared" si="16"/>
        <v>1</v>
      </c>
      <c r="Y95" s="249" t="b">
        <f t="shared" si="17"/>
        <v>1</v>
      </c>
      <c r="Z95" s="249" t="b">
        <f t="shared" si="18"/>
        <v>1</v>
      </c>
      <c r="AA95" s="249" t="b">
        <f t="shared" si="19"/>
        <v>1</v>
      </c>
      <c r="AB95" s="249" t="b">
        <f t="shared" si="20"/>
        <v>1</v>
      </c>
      <c r="AC95" s="249" t="b">
        <f t="shared" si="21"/>
        <v>1</v>
      </c>
      <c r="AD95" s="249" t="b">
        <f t="shared" si="22"/>
        <v>1</v>
      </c>
      <c r="AE95" s="249" t="b">
        <f t="shared" si="23"/>
        <v>1</v>
      </c>
      <c r="AF95" s="249" t="b">
        <f t="shared" si="24"/>
        <v>1</v>
      </c>
      <c r="AG95" s="249" t="b">
        <f t="shared" si="25"/>
        <v>1</v>
      </c>
      <c r="AH95" s="249" t="b">
        <f t="shared" si="26"/>
        <v>1</v>
      </c>
      <c r="AI95" s="249" t="b">
        <f t="shared" si="27"/>
        <v>1</v>
      </c>
      <c r="AJ95" s="249" t="b">
        <f t="shared" si="28"/>
        <v>1</v>
      </c>
      <c r="AK95" s="249" t="b">
        <f t="shared" si="29"/>
        <v>1</v>
      </c>
      <c r="AL95" s="249" t="b">
        <f t="shared" si="30"/>
        <v>1</v>
      </c>
    </row>
    <row r="96" spans="1:38" ht="16.5" thickBot="1" x14ac:dyDescent="0.3">
      <c r="A96" s="200"/>
      <c r="B96" s="340">
        <v>75</v>
      </c>
      <c r="C96" s="344"/>
      <c r="D96" s="20"/>
      <c r="E96" s="245"/>
      <c r="F96" s="340">
        <v>75</v>
      </c>
      <c r="G96" s="344"/>
      <c r="H96" s="20"/>
      <c r="I96" s="245"/>
      <c r="J96" s="340">
        <v>75</v>
      </c>
      <c r="K96" s="344"/>
      <c r="L96" s="20"/>
      <c r="M96" s="245"/>
      <c r="N96" s="340">
        <v>75</v>
      </c>
      <c r="O96" s="344"/>
      <c r="P96" s="240"/>
      <c r="Q96" s="340">
        <v>75</v>
      </c>
      <c r="R96" s="344"/>
      <c r="S96" s="240"/>
      <c r="T96" s="340">
        <v>75</v>
      </c>
      <c r="U96" s="344"/>
      <c r="V96" s="200"/>
      <c r="X96" s="249" t="b">
        <f t="shared" si="16"/>
        <v>1</v>
      </c>
      <c r="Y96" s="249" t="b">
        <f t="shared" si="17"/>
        <v>1</v>
      </c>
      <c r="Z96" s="249" t="b">
        <f t="shared" si="18"/>
        <v>1</v>
      </c>
      <c r="AA96" s="249" t="b">
        <f t="shared" si="19"/>
        <v>1</v>
      </c>
      <c r="AB96" s="249" t="b">
        <f t="shared" si="20"/>
        <v>1</v>
      </c>
      <c r="AC96" s="249" t="b">
        <f t="shared" si="21"/>
        <v>1</v>
      </c>
      <c r="AD96" s="249" t="b">
        <f t="shared" si="22"/>
        <v>1</v>
      </c>
      <c r="AE96" s="249" t="b">
        <f t="shared" si="23"/>
        <v>1</v>
      </c>
      <c r="AF96" s="249" t="b">
        <f t="shared" si="24"/>
        <v>1</v>
      </c>
      <c r="AG96" s="249" t="b">
        <f t="shared" si="25"/>
        <v>1</v>
      </c>
      <c r="AH96" s="249" t="b">
        <f t="shared" si="26"/>
        <v>1</v>
      </c>
      <c r="AI96" s="249" t="b">
        <f t="shared" si="27"/>
        <v>1</v>
      </c>
      <c r="AJ96" s="249" t="b">
        <f t="shared" si="28"/>
        <v>1</v>
      </c>
      <c r="AK96" s="249" t="b">
        <f t="shared" si="29"/>
        <v>1</v>
      </c>
      <c r="AL96" s="249" t="b">
        <f t="shared" si="30"/>
        <v>1</v>
      </c>
    </row>
    <row r="97" spans="1:38" ht="16.5" thickBot="1" x14ac:dyDescent="0.3">
      <c r="A97" s="200"/>
      <c r="B97" s="340">
        <v>76</v>
      </c>
      <c r="C97" s="344"/>
      <c r="D97" s="20"/>
      <c r="E97" s="245"/>
      <c r="F97" s="340">
        <v>76</v>
      </c>
      <c r="G97" s="344"/>
      <c r="H97" s="20"/>
      <c r="I97" s="245"/>
      <c r="J97" s="340">
        <v>76</v>
      </c>
      <c r="K97" s="344"/>
      <c r="L97" s="20"/>
      <c r="M97" s="245"/>
      <c r="N97" s="340">
        <v>76</v>
      </c>
      <c r="O97" s="344"/>
      <c r="P97" s="240"/>
      <c r="Q97" s="340">
        <v>76</v>
      </c>
      <c r="R97" s="344"/>
      <c r="S97" s="240"/>
      <c r="T97" s="340">
        <v>76</v>
      </c>
      <c r="U97" s="344"/>
      <c r="V97" s="200"/>
      <c r="X97" s="249" t="b">
        <f t="shared" si="16"/>
        <v>1</v>
      </c>
      <c r="Y97" s="249" t="b">
        <f t="shared" si="17"/>
        <v>1</v>
      </c>
      <c r="Z97" s="249" t="b">
        <f t="shared" si="18"/>
        <v>1</v>
      </c>
      <c r="AA97" s="249" t="b">
        <f t="shared" si="19"/>
        <v>1</v>
      </c>
      <c r="AB97" s="249" t="b">
        <f t="shared" si="20"/>
        <v>1</v>
      </c>
      <c r="AC97" s="249" t="b">
        <f t="shared" si="21"/>
        <v>1</v>
      </c>
      <c r="AD97" s="249" t="b">
        <f t="shared" si="22"/>
        <v>1</v>
      </c>
      <c r="AE97" s="249" t="b">
        <f t="shared" si="23"/>
        <v>1</v>
      </c>
      <c r="AF97" s="249" t="b">
        <f t="shared" si="24"/>
        <v>1</v>
      </c>
      <c r="AG97" s="249" t="b">
        <f t="shared" si="25"/>
        <v>1</v>
      </c>
      <c r="AH97" s="249" t="b">
        <f t="shared" si="26"/>
        <v>1</v>
      </c>
      <c r="AI97" s="249" t="b">
        <f t="shared" si="27"/>
        <v>1</v>
      </c>
      <c r="AJ97" s="249" t="b">
        <f t="shared" si="28"/>
        <v>1</v>
      </c>
      <c r="AK97" s="249" t="b">
        <f t="shared" si="29"/>
        <v>1</v>
      </c>
      <c r="AL97" s="249" t="b">
        <f t="shared" si="30"/>
        <v>1</v>
      </c>
    </row>
    <row r="98" spans="1:38" ht="16.5" thickBot="1" x14ac:dyDescent="0.3">
      <c r="A98" s="200"/>
      <c r="B98" s="340">
        <v>77</v>
      </c>
      <c r="C98" s="344"/>
      <c r="D98" s="20"/>
      <c r="E98" s="245"/>
      <c r="F98" s="340">
        <v>77</v>
      </c>
      <c r="G98" s="344"/>
      <c r="H98" s="20"/>
      <c r="I98" s="245"/>
      <c r="J98" s="340">
        <v>77</v>
      </c>
      <c r="K98" s="344"/>
      <c r="L98" s="20"/>
      <c r="M98" s="245"/>
      <c r="N98" s="340">
        <v>77</v>
      </c>
      <c r="O98" s="344"/>
      <c r="P98" s="240"/>
      <c r="Q98" s="340">
        <v>77</v>
      </c>
      <c r="R98" s="344"/>
      <c r="S98" s="240"/>
      <c r="T98" s="340">
        <v>77</v>
      </c>
      <c r="U98" s="344"/>
      <c r="V98" s="200"/>
      <c r="X98" s="249" t="b">
        <f t="shared" si="16"/>
        <v>1</v>
      </c>
      <c r="Y98" s="249" t="b">
        <f t="shared" si="17"/>
        <v>1</v>
      </c>
      <c r="Z98" s="249" t="b">
        <f t="shared" si="18"/>
        <v>1</v>
      </c>
      <c r="AA98" s="249" t="b">
        <f t="shared" si="19"/>
        <v>1</v>
      </c>
      <c r="AB98" s="249" t="b">
        <f t="shared" si="20"/>
        <v>1</v>
      </c>
      <c r="AC98" s="249" t="b">
        <f t="shared" si="21"/>
        <v>1</v>
      </c>
      <c r="AD98" s="249" t="b">
        <f t="shared" si="22"/>
        <v>1</v>
      </c>
      <c r="AE98" s="249" t="b">
        <f t="shared" si="23"/>
        <v>1</v>
      </c>
      <c r="AF98" s="249" t="b">
        <f t="shared" si="24"/>
        <v>1</v>
      </c>
      <c r="AG98" s="249" t="b">
        <f t="shared" si="25"/>
        <v>1</v>
      </c>
      <c r="AH98" s="249" t="b">
        <f t="shared" si="26"/>
        <v>1</v>
      </c>
      <c r="AI98" s="249" t="b">
        <f t="shared" si="27"/>
        <v>1</v>
      </c>
      <c r="AJ98" s="249" t="b">
        <f t="shared" si="28"/>
        <v>1</v>
      </c>
      <c r="AK98" s="249" t="b">
        <f t="shared" si="29"/>
        <v>1</v>
      </c>
      <c r="AL98" s="249" t="b">
        <f t="shared" si="30"/>
        <v>1</v>
      </c>
    </row>
    <row r="99" spans="1:38" ht="16.5" thickBot="1" x14ac:dyDescent="0.3">
      <c r="A99" s="200"/>
      <c r="B99" s="340">
        <v>78</v>
      </c>
      <c r="C99" s="344"/>
      <c r="D99" s="20"/>
      <c r="E99" s="245"/>
      <c r="F99" s="340">
        <v>78</v>
      </c>
      <c r="G99" s="344"/>
      <c r="H99" s="20"/>
      <c r="I99" s="245"/>
      <c r="J99" s="340">
        <v>78</v>
      </c>
      <c r="K99" s="344"/>
      <c r="L99" s="20"/>
      <c r="M99" s="245"/>
      <c r="N99" s="340">
        <v>78</v>
      </c>
      <c r="O99" s="344"/>
      <c r="P99" s="240"/>
      <c r="Q99" s="340">
        <v>78</v>
      </c>
      <c r="R99" s="344"/>
      <c r="S99" s="240"/>
      <c r="T99" s="340">
        <v>78</v>
      </c>
      <c r="U99" s="344"/>
      <c r="V99" s="200"/>
      <c r="X99" s="249" t="b">
        <f t="shared" si="16"/>
        <v>1</v>
      </c>
      <c r="Y99" s="249" t="b">
        <f t="shared" si="17"/>
        <v>1</v>
      </c>
      <c r="Z99" s="249" t="b">
        <f t="shared" si="18"/>
        <v>1</v>
      </c>
      <c r="AA99" s="249" t="b">
        <f t="shared" si="19"/>
        <v>1</v>
      </c>
      <c r="AB99" s="249" t="b">
        <f t="shared" si="20"/>
        <v>1</v>
      </c>
      <c r="AC99" s="249" t="b">
        <f t="shared" si="21"/>
        <v>1</v>
      </c>
      <c r="AD99" s="249" t="b">
        <f t="shared" si="22"/>
        <v>1</v>
      </c>
      <c r="AE99" s="249" t="b">
        <f t="shared" si="23"/>
        <v>1</v>
      </c>
      <c r="AF99" s="249" t="b">
        <f t="shared" si="24"/>
        <v>1</v>
      </c>
      <c r="AG99" s="249" t="b">
        <f t="shared" si="25"/>
        <v>1</v>
      </c>
      <c r="AH99" s="249" t="b">
        <f t="shared" si="26"/>
        <v>1</v>
      </c>
      <c r="AI99" s="249" t="b">
        <f t="shared" si="27"/>
        <v>1</v>
      </c>
      <c r="AJ99" s="249" t="b">
        <f t="shared" si="28"/>
        <v>1</v>
      </c>
      <c r="AK99" s="249" t="b">
        <f t="shared" si="29"/>
        <v>1</v>
      </c>
      <c r="AL99" s="249" t="b">
        <f t="shared" si="30"/>
        <v>1</v>
      </c>
    </row>
    <row r="100" spans="1:38" ht="16.5" thickBot="1" x14ac:dyDescent="0.3">
      <c r="A100" s="200"/>
      <c r="B100" s="340">
        <v>79</v>
      </c>
      <c r="C100" s="344"/>
      <c r="D100" s="20"/>
      <c r="E100" s="245"/>
      <c r="F100" s="340">
        <v>79</v>
      </c>
      <c r="G100" s="344"/>
      <c r="H100" s="20"/>
      <c r="I100" s="245"/>
      <c r="J100" s="340">
        <v>79</v>
      </c>
      <c r="K100" s="344"/>
      <c r="L100" s="20"/>
      <c r="M100" s="245"/>
      <c r="N100" s="340">
        <v>79</v>
      </c>
      <c r="O100" s="344"/>
      <c r="P100" s="240"/>
      <c r="Q100" s="340">
        <v>79</v>
      </c>
      <c r="R100" s="344"/>
      <c r="S100" s="240"/>
      <c r="T100" s="340">
        <v>79</v>
      </c>
      <c r="U100" s="344"/>
      <c r="V100" s="200"/>
      <c r="X100" s="249" t="b">
        <f t="shared" si="16"/>
        <v>1</v>
      </c>
      <c r="Y100" s="249" t="b">
        <f t="shared" si="17"/>
        <v>1</v>
      </c>
      <c r="Z100" s="249" t="b">
        <f t="shared" si="18"/>
        <v>1</v>
      </c>
      <c r="AA100" s="249" t="b">
        <f t="shared" si="19"/>
        <v>1</v>
      </c>
      <c r="AB100" s="249" t="b">
        <f t="shared" si="20"/>
        <v>1</v>
      </c>
      <c r="AC100" s="249" t="b">
        <f t="shared" si="21"/>
        <v>1</v>
      </c>
      <c r="AD100" s="249" t="b">
        <f t="shared" si="22"/>
        <v>1</v>
      </c>
      <c r="AE100" s="249" t="b">
        <f t="shared" si="23"/>
        <v>1</v>
      </c>
      <c r="AF100" s="249" t="b">
        <f t="shared" si="24"/>
        <v>1</v>
      </c>
      <c r="AG100" s="249" t="b">
        <f t="shared" si="25"/>
        <v>1</v>
      </c>
      <c r="AH100" s="249" t="b">
        <f t="shared" si="26"/>
        <v>1</v>
      </c>
      <c r="AI100" s="249" t="b">
        <f t="shared" si="27"/>
        <v>1</v>
      </c>
      <c r="AJ100" s="249" t="b">
        <f t="shared" si="28"/>
        <v>1</v>
      </c>
      <c r="AK100" s="249" t="b">
        <f t="shared" si="29"/>
        <v>1</v>
      </c>
      <c r="AL100" s="249" t="b">
        <f t="shared" si="30"/>
        <v>1</v>
      </c>
    </row>
    <row r="101" spans="1:38" ht="16.5" thickBot="1" x14ac:dyDescent="0.3">
      <c r="A101" s="200"/>
      <c r="B101" s="340">
        <v>80</v>
      </c>
      <c r="C101" s="344"/>
      <c r="D101" s="20"/>
      <c r="E101" s="245"/>
      <c r="F101" s="340">
        <v>80</v>
      </c>
      <c r="G101" s="344"/>
      <c r="H101" s="20"/>
      <c r="I101" s="245"/>
      <c r="J101" s="340">
        <v>80</v>
      </c>
      <c r="K101" s="344"/>
      <c r="L101" s="20"/>
      <c r="M101" s="245"/>
      <c r="N101" s="340">
        <v>80</v>
      </c>
      <c r="O101" s="344"/>
      <c r="P101" s="240"/>
      <c r="Q101" s="340">
        <v>80</v>
      </c>
      <c r="R101" s="344"/>
      <c r="S101" s="240"/>
      <c r="T101" s="340">
        <v>80</v>
      </c>
      <c r="U101" s="344"/>
      <c r="V101" s="200"/>
      <c r="X101" s="249" t="b">
        <f t="shared" si="16"/>
        <v>1</v>
      </c>
      <c r="Y101" s="249" t="b">
        <f t="shared" si="17"/>
        <v>1</v>
      </c>
      <c r="Z101" s="249" t="b">
        <f t="shared" si="18"/>
        <v>1</v>
      </c>
      <c r="AA101" s="249" t="b">
        <f t="shared" si="19"/>
        <v>1</v>
      </c>
      <c r="AB101" s="249" t="b">
        <f t="shared" si="20"/>
        <v>1</v>
      </c>
      <c r="AC101" s="249" t="b">
        <f t="shared" si="21"/>
        <v>1</v>
      </c>
      <c r="AD101" s="249" t="b">
        <f t="shared" si="22"/>
        <v>1</v>
      </c>
      <c r="AE101" s="249" t="b">
        <f t="shared" si="23"/>
        <v>1</v>
      </c>
      <c r="AF101" s="249" t="b">
        <f t="shared" si="24"/>
        <v>1</v>
      </c>
      <c r="AG101" s="249" t="b">
        <f t="shared" si="25"/>
        <v>1</v>
      </c>
      <c r="AH101" s="249" t="b">
        <f t="shared" si="26"/>
        <v>1</v>
      </c>
      <c r="AI101" s="249" t="b">
        <f t="shared" si="27"/>
        <v>1</v>
      </c>
      <c r="AJ101" s="249" t="b">
        <f t="shared" si="28"/>
        <v>1</v>
      </c>
      <c r="AK101" s="249" t="b">
        <f t="shared" si="29"/>
        <v>1</v>
      </c>
      <c r="AL101" s="249" t="b">
        <f t="shared" si="30"/>
        <v>1</v>
      </c>
    </row>
    <row r="102" spans="1:38" ht="16.5" thickBot="1" x14ac:dyDescent="0.3">
      <c r="A102" s="200"/>
      <c r="B102" s="340">
        <v>81</v>
      </c>
      <c r="C102" s="344"/>
      <c r="D102" s="20"/>
      <c r="E102" s="245"/>
      <c r="F102" s="340">
        <v>81</v>
      </c>
      <c r="G102" s="344"/>
      <c r="H102" s="20"/>
      <c r="I102" s="245"/>
      <c r="J102" s="340">
        <v>81</v>
      </c>
      <c r="K102" s="344"/>
      <c r="L102" s="20"/>
      <c r="M102" s="245"/>
      <c r="N102" s="340">
        <v>81</v>
      </c>
      <c r="O102" s="344"/>
      <c r="P102" s="240"/>
      <c r="Q102" s="340">
        <v>81</v>
      </c>
      <c r="R102" s="344"/>
      <c r="S102" s="240"/>
      <c r="T102" s="340">
        <v>81</v>
      </c>
      <c r="U102" s="344"/>
      <c r="V102" s="200"/>
      <c r="X102" s="249" t="b">
        <f t="shared" si="16"/>
        <v>1</v>
      </c>
      <c r="Y102" s="249" t="b">
        <f t="shared" si="17"/>
        <v>1</v>
      </c>
      <c r="Z102" s="249" t="b">
        <f t="shared" si="18"/>
        <v>1</v>
      </c>
      <c r="AA102" s="249" t="b">
        <f t="shared" si="19"/>
        <v>1</v>
      </c>
      <c r="AB102" s="249" t="b">
        <f t="shared" si="20"/>
        <v>1</v>
      </c>
      <c r="AC102" s="249" t="b">
        <f t="shared" si="21"/>
        <v>1</v>
      </c>
      <c r="AD102" s="249" t="b">
        <f t="shared" si="22"/>
        <v>1</v>
      </c>
      <c r="AE102" s="249" t="b">
        <f t="shared" si="23"/>
        <v>1</v>
      </c>
      <c r="AF102" s="249" t="b">
        <f t="shared" si="24"/>
        <v>1</v>
      </c>
      <c r="AG102" s="249" t="b">
        <f t="shared" si="25"/>
        <v>1</v>
      </c>
      <c r="AH102" s="249" t="b">
        <f t="shared" si="26"/>
        <v>1</v>
      </c>
      <c r="AI102" s="249" t="b">
        <f t="shared" si="27"/>
        <v>1</v>
      </c>
      <c r="AJ102" s="249" t="b">
        <f t="shared" si="28"/>
        <v>1</v>
      </c>
      <c r="AK102" s="249" t="b">
        <f t="shared" si="29"/>
        <v>1</v>
      </c>
      <c r="AL102" s="249" t="b">
        <f t="shared" si="30"/>
        <v>1</v>
      </c>
    </row>
    <row r="103" spans="1:38" ht="16.5" thickBot="1" x14ac:dyDescent="0.3">
      <c r="A103" s="200"/>
      <c r="B103" s="340">
        <v>82</v>
      </c>
      <c r="C103" s="344"/>
      <c r="D103" s="20"/>
      <c r="E103" s="245"/>
      <c r="F103" s="340">
        <v>82</v>
      </c>
      <c r="G103" s="344"/>
      <c r="H103" s="20"/>
      <c r="I103" s="245"/>
      <c r="J103" s="340">
        <v>82</v>
      </c>
      <c r="K103" s="344"/>
      <c r="L103" s="20"/>
      <c r="M103" s="245"/>
      <c r="N103" s="340">
        <v>82</v>
      </c>
      <c r="O103" s="344"/>
      <c r="P103" s="240"/>
      <c r="Q103" s="340">
        <v>82</v>
      </c>
      <c r="R103" s="344"/>
      <c r="S103" s="240"/>
      <c r="T103" s="340">
        <v>82</v>
      </c>
      <c r="U103" s="344"/>
      <c r="V103" s="200"/>
      <c r="X103" s="249" t="b">
        <f t="shared" si="16"/>
        <v>1</v>
      </c>
      <c r="Y103" s="249" t="b">
        <f t="shared" si="17"/>
        <v>1</v>
      </c>
      <c r="Z103" s="249" t="b">
        <f t="shared" si="18"/>
        <v>1</v>
      </c>
      <c r="AA103" s="249" t="b">
        <f t="shared" si="19"/>
        <v>1</v>
      </c>
      <c r="AB103" s="249" t="b">
        <f t="shared" si="20"/>
        <v>1</v>
      </c>
      <c r="AC103" s="249" t="b">
        <f t="shared" si="21"/>
        <v>1</v>
      </c>
      <c r="AD103" s="249" t="b">
        <f t="shared" si="22"/>
        <v>1</v>
      </c>
      <c r="AE103" s="249" t="b">
        <f t="shared" si="23"/>
        <v>1</v>
      </c>
      <c r="AF103" s="249" t="b">
        <f t="shared" si="24"/>
        <v>1</v>
      </c>
      <c r="AG103" s="249" t="b">
        <f t="shared" si="25"/>
        <v>1</v>
      </c>
      <c r="AH103" s="249" t="b">
        <f t="shared" si="26"/>
        <v>1</v>
      </c>
      <c r="AI103" s="249" t="b">
        <f t="shared" si="27"/>
        <v>1</v>
      </c>
      <c r="AJ103" s="249" t="b">
        <f t="shared" si="28"/>
        <v>1</v>
      </c>
      <c r="AK103" s="249" t="b">
        <f t="shared" si="29"/>
        <v>1</v>
      </c>
      <c r="AL103" s="249" t="b">
        <f t="shared" si="30"/>
        <v>1</v>
      </c>
    </row>
    <row r="104" spans="1:38" ht="16.5" thickBot="1" x14ac:dyDescent="0.3">
      <c r="A104" s="200"/>
      <c r="B104" s="340">
        <v>83</v>
      </c>
      <c r="C104" s="344"/>
      <c r="D104" s="20"/>
      <c r="E104" s="245"/>
      <c r="F104" s="340">
        <v>83</v>
      </c>
      <c r="G104" s="344"/>
      <c r="H104" s="20"/>
      <c r="I104" s="245"/>
      <c r="J104" s="340">
        <v>83</v>
      </c>
      <c r="K104" s="344"/>
      <c r="L104" s="20"/>
      <c r="M104" s="245"/>
      <c r="N104" s="340">
        <v>83</v>
      </c>
      <c r="O104" s="344"/>
      <c r="P104" s="240"/>
      <c r="Q104" s="340">
        <v>83</v>
      </c>
      <c r="R104" s="344"/>
      <c r="S104" s="240"/>
      <c r="T104" s="340">
        <v>83</v>
      </c>
      <c r="U104" s="344"/>
      <c r="V104" s="200"/>
      <c r="X104" s="249" t="b">
        <f t="shared" si="16"/>
        <v>1</v>
      </c>
      <c r="Y104" s="249" t="b">
        <f t="shared" si="17"/>
        <v>1</v>
      </c>
      <c r="Z104" s="249" t="b">
        <f t="shared" si="18"/>
        <v>1</v>
      </c>
      <c r="AA104" s="249" t="b">
        <f t="shared" si="19"/>
        <v>1</v>
      </c>
      <c r="AB104" s="249" t="b">
        <f t="shared" si="20"/>
        <v>1</v>
      </c>
      <c r="AC104" s="249" t="b">
        <f t="shared" si="21"/>
        <v>1</v>
      </c>
      <c r="AD104" s="249" t="b">
        <f t="shared" si="22"/>
        <v>1</v>
      </c>
      <c r="AE104" s="249" t="b">
        <f t="shared" si="23"/>
        <v>1</v>
      </c>
      <c r="AF104" s="249" t="b">
        <f t="shared" si="24"/>
        <v>1</v>
      </c>
      <c r="AG104" s="249" t="b">
        <f t="shared" si="25"/>
        <v>1</v>
      </c>
      <c r="AH104" s="249" t="b">
        <f t="shared" si="26"/>
        <v>1</v>
      </c>
      <c r="AI104" s="249" t="b">
        <f t="shared" si="27"/>
        <v>1</v>
      </c>
      <c r="AJ104" s="249" t="b">
        <f t="shared" si="28"/>
        <v>1</v>
      </c>
      <c r="AK104" s="249" t="b">
        <f t="shared" si="29"/>
        <v>1</v>
      </c>
      <c r="AL104" s="249" t="b">
        <f t="shared" si="30"/>
        <v>1</v>
      </c>
    </row>
    <row r="105" spans="1:38" ht="16.5" thickBot="1" x14ac:dyDescent="0.3">
      <c r="A105" s="200"/>
      <c r="B105" s="340">
        <v>84</v>
      </c>
      <c r="C105" s="344"/>
      <c r="D105" s="20"/>
      <c r="E105" s="245"/>
      <c r="F105" s="340">
        <v>84</v>
      </c>
      <c r="G105" s="344"/>
      <c r="H105" s="20"/>
      <c r="I105" s="245"/>
      <c r="J105" s="340">
        <v>84</v>
      </c>
      <c r="K105" s="344"/>
      <c r="L105" s="20"/>
      <c r="M105" s="245"/>
      <c r="N105" s="340">
        <v>84</v>
      </c>
      <c r="O105" s="344"/>
      <c r="P105" s="240"/>
      <c r="Q105" s="340">
        <v>84</v>
      </c>
      <c r="R105" s="344"/>
      <c r="S105" s="240"/>
      <c r="T105" s="340">
        <v>84</v>
      </c>
      <c r="U105" s="344"/>
      <c r="V105" s="200"/>
      <c r="X105" s="249" t="b">
        <f t="shared" si="16"/>
        <v>1</v>
      </c>
      <c r="Y105" s="249" t="b">
        <f t="shared" si="17"/>
        <v>1</v>
      </c>
      <c r="Z105" s="249" t="b">
        <f t="shared" si="18"/>
        <v>1</v>
      </c>
      <c r="AA105" s="249" t="b">
        <f t="shared" si="19"/>
        <v>1</v>
      </c>
      <c r="AB105" s="249" t="b">
        <f t="shared" si="20"/>
        <v>1</v>
      </c>
      <c r="AC105" s="249" t="b">
        <f t="shared" si="21"/>
        <v>1</v>
      </c>
      <c r="AD105" s="249" t="b">
        <f t="shared" si="22"/>
        <v>1</v>
      </c>
      <c r="AE105" s="249" t="b">
        <f t="shared" si="23"/>
        <v>1</v>
      </c>
      <c r="AF105" s="249" t="b">
        <f t="shared" si="24"/>
        <v>1</v>
      </c>
      <c r="AG105" s="249" t="b">
        <f t="shared" si="25"/>
        <v>1</v>
      </c>
      <c r="AH105" s="249" t="b">
        <f t="shared" si="26"/>
        <v>1</v>
      </c>
      <c r="AI105" s="249" t="b">
        <f t="shared" si="27"/>
        <v>1</v>
      </c>
      <c r="AJ105" s="249" t="b">
        <f t="shared" si="28"/>
        <v>1</v>
      </c>
      <c r="AK105" s="249" t="b">
        <f t="shared" si="29"/>
        <v>1</v>
      </c>
      <c r="AL105" s="249" t="b">
        <f t="shared" si="30"/>
        <v>1</v>
      </c>
    </row>
    <row r="106" spans="1:38" ht="16.5" thickBot="1" x14ac:dyDescent="0.3">
      <c r="A106" s="200"/>
      <c r="B106" s="340">
        <v>85</v>
      </c>
      <c r="C106" s="344"/>
      <c r="D106" s="20"/>
      <c r="E106" s="245"/>
      <c r="F106" s="340">
        <v>85</v>
      </c>
      <c r="G106" s="344"/>
      <c r="H106" s="20"/>
      <c r="I106" s="245"/>
      <c r="J106" s="340">
        <v>85</v>
      </c>
      <c r="K106" s="344"/>
      <c r="L106" s="20"/>
      <c r="M106" s="245"/>
      <c r="N106" s="340">
        <v>85</v>
      </c>
      <c r="O106" s="344"/>
      <c r="P106" s="240"/>
      <c r="Q106" s="340">
        <v>85</v>
      </c>
      <c r="R106" s="344"/>
      <c r="S106" s="240"/>
      <c r="T106" s="340">
        <v>85</v>
      </c>
      <c r="U106" s="344"/>
      <c r="V106" s="200"/>
      <c r="X106" s="249" t="b">
        <f t="shared" si="16"/>
        <v>1</v>
      </c>
      <c r="Y106" s="249" t="b">
        <f t="shared" si="17"/>
        <v>1</v>
      </c>
      <c r="Z106" s="249" t="b">
        <f t="shared" si="18"/>
        <v>1</v>
      </c>
      <c r="AA106" s="249" t="b">
        <f t="shared" si="19"/>
        <v>1</v>
      </c>
      <c r="AB106" s="249" t="b">
        <f t="shared" si="20"/>
        <v>1</v>
      </c>
      <c r="AC106" s="249" t="b">
        <f t="shared" si="21"/>
        <v>1</v>
      </c>
      <c r="AD106" s="249" t="b">
        <f t="shared" si="22"/>
        <v>1</v>
      </c>
      <c r="AE106" s="249" t="b">
        <f t="shared" si="23"/>
        <v>1</v>
      </c>
      <c r="AF106" s="249" t="b">
        <f t="shared" si="24"/>
        <v>1</v>
      </c>
      <c r="AG106" s="249" t="b">
        <f t="shared" si="25"/>
        <v>1</v>
      </c>
      <c r="AH106" s="249" t="b">
        <f t="shared" si="26"/>
        <v>1</v>
      </c>
      <c r="AI106" s="249" t="b">
        <f t="shared" si="27"/>
        <v>1</v>
      </c>
      <c r="AJ106" s="249" t="b">
        <f t="shared" si="28"/>
        <v>1</v>
      </c>
      <c r="AK106" s="249" t="b">
        <f t="shared" si="29"/>
        <v>1</v>
      </c>
      <c r="AL106" s="249" t="b">
        <f t="shared" si="30"/>
        <v>1</v>
      </c>
    </row>
    <row r="107" spans="1:38" ht="16.5" thickBot="1" x14ac:dyDescent="0.3">
      <c r="A107" s="200"/>
      <c r="B107" s="340">
        <v>86</v>
      </c>
      <c r="C107" s="344"/>
      <c r="D107" s="20"/>
      <c r="E107" s="245"/>
      <c r="F107" s="340">
        <v>86</v>
      </c>
      <c r="G107" s="344"/>
      <c r="H107" s="20"/>
      <c r="I107" s="245"/>
      <c r="J107" s="340">
        <v>86</v>
      </c>
      <c r="K107" s="344"/>
      <c r="L107" s="20"/>
      <c r="M107" s="245"/>
      <c r="N107" s="340">
        <v>86</v>
      </c>
      <c r="O107" s="344"/>
      <c r="P107" s="240"/>
      <c r="Q107" s="340">
        <v>86</v>
      </c>
      <c r="R107" s="344"/>
      <c r="S107" s="240"/>
      <c r="T107" s="340">
        <v>86</v>
      </c>
      <c r="U107" s="344"/>
      <c r="V107" s="200"/>
      <c r="X107" s="249" t="b">
        <f t="shared" si="16"/>
        <v>1</v>
      </c>
      <c r="Y107" s="249" t="b">
        <f t="shared" si="17"/>
        <v>1</v>
      </c>
      <c r="Z107" s="249" t="b">
        <f t="shared" si="18"/>
        <v>1</v>
      </c>
      <c r="AA107" s="249" t="b">
        <f t="shared" si="19"/>
        <v>1</v>
      </c>
      <c r="AB107" s="249" t="b">
        <f t="shared" si="20"/>
        <v>1</v>
      </c>
      <c r="AC107" s="249" t="b">
        <f t="shared" si="21"/>
        <v>1</v>
      </c>
      <c r="AD107" s="249" t="b">
        <f t="shared" si="22"/>
        <v>1</v>
      </c>
      <c r="AE107" s="249" t="b">
        <f t="shared" si="23"/>
        <v>1</v>
      </c>
      <c r="AF107" s="249" t="b">
        <f t="shared" si="24"/>
        <v>1</v>
      </c>
      <c r="AG107" s="249" t="b">
        <f t="shared" si="25"/>
        <v>1</v>
      </c>
      <c r="AH107" s="249" t="b">
        <f t="shared" si="26"/>
        <v>1</v>
      </c>
      <c r="AI107" s="249" t="b">
        <f t="shared" si="27"/>
        <v>1</v>
      </c>
      <c r="AJ107" s="249" t="b">
        <f t="shared" si="28"/>
        <v>1</v>
      </c>
      <c r="AK107" s="249" t="b">
        <f t="shared" si="29"/>
        <v>1</v>
      </c>
      <c r="AL107" s="249" t="b">
        <f t="shared" si="30"/>
        <v>1</v>
      </c>
    </row>
    <row r="108" spans="1:38" ht="16.5" thickBot="1" x14ac:dyDescent="0.3">
      <c r="A108" s="200"/>
      <c r="B108" s="340">
        <v>87</v>
      </c>
      <c r="C108" s="344"/>
      <c r="D108" s="20"/>
      <c r="E108" s="245"/>
      <c r="F108" s="340">
        <v>87</v>
      </c>
      <c r="G108" s="344"/>
      <c r="H108" s="20"/>
      <c r="I108" s="245"/>
      <c r="J108" s="340">
        <v>87</v>
      </c>
      <c r="K108" s="344"/>
      <c r="L108" s="20"/>
      <c r="M108" s="245"/>
      <c r="N108" s="340">
        <v>87</v>
      </c>
      <c r="O108" s="344"/>
      <c r="P108" s="240"/>
      <c r="Q108" s="340">
        <v>87</v>
      </c>
      <c r="R108" s="344"/>
      <c r="S108" s="240"/>
      <c r="T108" s="340">
        <v>87</v>
      </c>
      <c r="U108" s="344"/>
      <c r="V108" s="200"/>
      <c r="X108" s="249" t="b">
        <f t="shared" si="16"/>
        <v>1</v>
      </c>
      <c r="Y108" s="249" t="b">
        <f t="shared" si="17"/>
        <v>1</v>
      </c>
      <c r="Z108" s="249" t="b">
        <f t="shared" si="18"/>
        <v>1</v>
      </c>
      <c r="AA108" s="249" t="b">
        <f t="shared" si="19"/>
        <v>1</v>
      </c>
      <c r="AB108" s="249" t="b">
        <f t="shared" si="20"/>
        <v>1</v>
      </c>
      <c r="AC108" s="249" t="b">
        <f t="shared" si="21"/>
        <v>1</v>
      </c>
      <c r="AD108" s="249" t="b">
        <f t="shared" si="22"/>
        <v>1</v>
      </c>
      <c r="AE108" s="249" t="b">
        <f t="shared" si="23"/>
        <v>1</v>
      </c>
      <c r="AF108" s="249" t="b">
        <f t="shared" si="24"/>
        <v>1</v>
      </c>
      <c r="AG108" s="249" t="b">
        <f t="shared" si="25"/>
        <v>1</v>
      </c>
      <c r="AH108" s="249" t="b">
        <f t="shared" si="26"/>
        <v>1</v>
      </c>
      <c r="AI108" s="249" t="b">
        <f t="shared" si="27"/>
        <v>1</v>
      </c>
      <c r="AJ108" s="249" t="b">
        <f t="shared" si="28"/>
        <v>1</v>
      </c>
      <c r="AK108" s="249" t="b">
        <f t="shared" si="29"/>
        <v>1</v>
      </c>
      <c r="AL108" s="249" t="b">
        <f t="shared" si="30"/>
        <v>1</v>
      </c>
    </row>
    <row r="109" spans="1:38" ht="16.5" thickBot="1" x14ac:dyDescent="0.3">
      <c r="A109" s="200"/>
      <c r="B109" s="340">
        <v>88</v>
      </c>
      <c r="C109" s="344"/>
      <c r="D109" s="20"/>
      <c r="E109" s="245"/>
      <c r="F109" s="340">
        <v>88</v>
      </c>
      <c r="G109" s="344"/>
      <c r="H109" s="20"/>
      <c r="I109" s="245"/>
      <c r="J109" s="340">
        <v>88</v>
      </c>
      <c r="K109" s="344"/>
      <c r="L109" s="20"/>
      <c r="M109" s="245"/>
      <c r="N109" s="340">
        <v>88</v>
      </c>
      <c r="O109" s="344"/>
      <c r="P109" s="240"/>
      <c r="Q109" s="340">
        <v>88</v>
      </c>
      <c r="R109" s="344"/>
      <c r="S109" s="240"/>
      <c r="T109" s="340">
        <v>88</v>
      </c>
      <c r="U109" s="344"/>
      <c r="V109" s="200"/>
      <c r="X109" s="249" t="b">
        <f t="shared" si="16"/>
        <v>1</v>
      </c>
      <c r="Y109" s="249" t="b">
        <f t="shared" si="17"/>
        <v>1</v>
      </c>
      <c r="Z109" s="249" t="b">
        <f t="shared" si="18"/>
        <v>1</v>
      </c>
      <c r="AA109" s="249" t="b">
        <f t="shared" si="19"/>
        <v>1</v>
      </c>
      <c r="AB109" s="249" t="b">
        <f t="shared" si="20"/>
        <v>1</v>
      </c>
      <c r="AC109" s="249" t="b">
        <f t="shared" si="21"/>
        <v>1</v>
      </c>
      <c r="AD109" s="249" t="b">
        <f t="shared" si="22"/>
        <v>1</v>
      </c>
      <c r="AE109" s="249" t="b">
        <f t="shared" si="23"/>
        <v>1</v>
      </c>
      <c r="AF109" s="249" t="b">
        <f t="shared" si="24"/>
        <v>1</v>
      </c>
      <c r="AG109" s="249" t="b">
        <f t="shared" si="25"/>
        <v>1</v>
      </c>
      <c r="AH109" s="249" t="b">
        <f t="shared" si="26"/>
        <v>1</v>
      </c>
      <c r="AI109" s="249" t="b">
        <f t="shared" si="27"/>
        <v>1</v>
      </c>
      <c r="AJ109" s="249" t="b">
        <f t="shared" si="28"/>
        <v>1</v>
      </c>
      <c r="AK109" s="249" t="b">
        <f t="shared" si="29"/>
        <v>1</v>
      </c>
      <c r="AL109" s="249" t="b">
        <f t="shared" si="30"/>
        <v>1</v>
      </c>
    </row>
    <row r="110" spans="1:38" ht="16.5" thickBot="1" x14ac:dyDescent="0.3">
      <c r="A110" s="200"/>
      <c r="B110" s="340">
        <v>89</v>
      </c>
      <c r="C110" s="344"/>
      <c r="D110" s="20"/>
      <c r="E110" s="245"/>
      <c r="F110" s="340">
        <v>89</v>
      </c>
      <c r="G110" s="344"/>
      <c r="H110" s="20"/>
      <c r="I110" s="245"/>
      <c r="J110" s="340">
        <v>89</v>
      </c>
      <c r="K110" s="344"/>
      <c r="L110" s="20"/>
      <c r="M110" s="245"/>
      <c r="N110" s="340">
        <v>89</v>
      </c>
      <c r="O110" s="344"/>
      <c r="P110" s="240"/>
      <c r="Q110" s="340">
        <v>89</v>
      </c>
      <c r="R110" s="344"/>
      <c r="S110" s="240"/>
      <c r="T110" s="340">
        <v>89</v>
      </c>
      <c r="U110" s="344"/>
      <c r="V110" s="200"/>
      <c r="X110" s="249" t="b">
        <f t="shared" si="16"/>
        <v>1</v>
      </c>
      <c r="Y110" s="249" t="b">
        <f t="shared" si="17"/>
        <v>1</v>
      </c>
      <c r="Z110" s="249" t="b">
        <f t="shared" si="18"/>
        <v>1</v>
      </c>
      <c r="AA110" s="249" t="b">
        <f t="shared" si="19"/>
        <v>1</v>
      </c>
      <c r="AB110" s="249" t="b">
        <f t="shared" si="20"/>
        <v>1</v>
      </c>
      <c r="AC110" s="249" t="b">
        <f t="shared" si="21"/>
        <v>1</v>
      </c>
      <c r="AD110" s="249" t="b">
        <f t="shared" si="22"/>
        <v>1</v>
      </c>
      <c r="AE110" s="249" t="b">
        <f t="shared" si="23"/>
        <v>1</v>
      </c>
      <c r="AF110" s="249" t="b">
        <f t="shared" si="24"/>
        <v>1</v>
      </c>
      <c r="AG110" s="249" t="b">
        <f t="shared" si="25"/>
        <v>1</v>
      </c>
      <c r="AH110" s="249" t="b">
        <f t="shared" si="26"/>
        <v>1</v>
      </c>
      <c r="AI110" s="249" t="b">
        <f t="shared" si="27"/>
        <v>1</v>
      </c>
      <c r="AJ110" s="249" t="b">
        <f t="shared" si="28"/>
        <v>1</v>
      </c>
      <c r="AK110" s="249" t="b">
        <f t="shared" si="29"/>
        <v>1</v>
      </c>
      <c r="AL110" s="249" t="b">
        <f t="shared" si="30"/>
        <v>1</v>
      </c>
    </row>
    <row r="111" spans="1:38" ht="16.5" thickBot="1" x14ac:dyDescent="0.3">
      <c r="A111" s="200"/>
      <c r="B111" s="340">
        <v>90</v>
      </c>
      <c r="C111" s="344"/>
      <c r="D111" s="20"/>
      <c r="E111" s="245"/>
      <c r="F111" s="340">
        <v>90</v>
      </c>
      <c r="G111" s="344"/>
      <c r="H111" s="20"/>
      <c r="I111" s="245"/>
      <c r="J111" s="340">
        <v>90</v>
      </c>
      <c r="K111" s="344"/>
      <c r="L111" s="20"/>
      <c r="M111" s="245"/>
      <c r="N111" s="340">
        <v>90</v>
      </c>
      <c r="O111" s="344"/>
      <c r="P111" s="240"/>
      <c r="Q111" s="340">
        <v>90</v>
      </c>
      <c r="R111" s="344"/>
      <c r="S111" s="240"/>
      <c r="T111" s="340">
        <v>90</v>
      </c>
      <c r="U111" s="344"/>
      <c r="V111" s="200"/>
      <c r="X111" s="249" t="b">
        <f t="shared" si="16"/>
        <v>1</v>
      </c>
      <c r="Y111" s="249" t="b">
        <f t="shared" si="17"/>
        <v>1</v>
      </c>
      <c r="Z111" s="249" t="b">
        <f t="shared" si="18"/>
        <v>1</v>
      </c>
      <c r="AA111" s="249" t="b">
        <f t="shared" si="19"/>
        <v>1</v>
      </c>
      <c r="AB111" s="249" t="b">
        <f t="shared" si="20"/>
        <v>1</v>
      </c>
      <c r="AC111" s="249" t="b">
        <f t="shared" si="21"/>
        <v>1</v>
      </c>
      <c r="AD111" s="249" t="b">
        <f t="shared" si="22"/>
        <v>1</v>
      </c>
      <c r="AE111" s="249" t="b">
        <f t="shared" si="23"/>
        <v>1</v>
      </c>
      <c r="AF111" s="249" t="b">
        <f t="shared" si="24"/>
        <v>1</v>
      </c>
      <c r="AG111" s="249" t="b">
        <f t="shared" si="25"/>
        <v>1</v>
      </c>
      <c r="AH111" s="249" t="b">
        <f t="shared" si="26"/>
        <v>1</v>
      </c>
      <c r="AI111" s="249" t="b">
        <f t="shared" si="27"/>
        <v>1</v>
      </c>
      <c r="AJ111" s="249" t="b">
        <f t="shared" si="28"/>
        <v>1</v>
      </c>
      <c r="AK111" s="249" t="b">
        <f t="shared" si="29"/>
        <v>1</v>
      </c>
      <c r="AL111" s="249" t="b">
        <f t="shared" si="30"/>
        <v>1</v>
      </c>
    </row>
    <row r="112" spans="1:38" ht="16.5" thickBot="1" x14ac:dyDescent="0.3">
      <c r="A112" s="200"/>
      <c r="B112" s="340">
        <v>91</v>
      </c>
      <c r="C112" s="344"/>
      <c r="D112" s="20"/>
      <c r="E112" s="245"/>
      <c r="F112" s="340">
        <v>91</v>
      </c>
      <c r="G112" s="344"/>
      <c r="H112" s="20"/>
      <c r="I112" s="245"/>
      <c r="J112" s="340">
        <v>91</v>
      </c>
      <c r="K112" s="344"/>
      <c r="L112" s="20"/>
      <c r="M112" s="245"/>
      <c r="N112" s="340">
        <v>91</v>
      </c>
      <c r="O112" s="344"/>
      <c r="P112" s="240"/>
      <c r="Q112" s="340">
        <v>91</v>
      </c>
      <c r="R112" s="344"/>
      <c r="S112" s="240"/>
      <c r="T112" s="340">
        <v>91</v>
      </c>
      <c r="U112" s="344"/>
      <c r="V112" s="200"/>
      <c r="X112" s="249" t="b">
        <f t="shared" si="16"/>
        <v>1</v>
      </c>
      <c r="Y112" s="249" t="b">
        <f t="shared" si="17"/>
        <v>1</v>
      </c>
      <c r="Z112" s="249" t="b">
        <f t="shared" si="18"/>
        <v>1</v>
      </c>
      <c r="AA112" s="249" t="b">
        <f t="shared" si="19"/>
        <v>1</v>
      </c>
      <c r="AB112" s="249" t="b">
        <f t="shared" si="20"/>
        <v>1</v>
      </c>
      <c r="AC112" s="249" t="b">
        <f t="shared" si="21"/>
        <v>1</v>
      </c>
      <c r="AD112" s="249" t="b">
        <f t="shared" si="22"/>
        <v>1</v>
      </c>
      <c r="AE112" s="249" t="b">
        <f t="shared" si="23"/>
        <v>1</v>
      </c>
      <c r="AF112" s="249" t="b">
        <f t="shared" si="24"/>
        <v>1</v>
      </c>
      <c r="AG112" s="249" t="b">
        <f t="shared" si="25"/>
        <v>1</v>
      </c>
      <c r="AH112" s="249" t="b">
        <f t="shared" si="26"/>
        <v>1</v>
      </c>
      <c r="AI112" s="249" t="b">
        <f t="shared" si="27"/>
        <v>1</v>
      </c>
      <c r="AJ112" s="249" t="b">
        <f t="shared" si="28"/>
        <v>1</v>
      </c>
      <c r="AK112" s="249" t="b">
        <f t="shared" si="29"/>
        <v>1</v>
      </c>
      <c r="AL112" s="249" t="b">
        <f t="shared" si="30"/>
        <v>1</v>
      </c>
    </row>
    <row r="113" spans="1:38" ht="16.5" thickBot="1" x14ac:dyDescent="0.3">
      <c r="A113" s="200"/>
      <c r="B113" s="340">
        <v>92</v>
      </c>
      <c r="C113" s="344"/>
      <c r="D113" s="20"/>
      <c r="E113" s="245"/>
      <c r="F113" s="340">
        <v>92</v>
      </c>
      <c r="G113" s="344"/>
      <c r="H113" s="20"/>
      <c r="I113" s="245"/>
      <c r="J113" s="340">
        <v>92</v>
      </c>
      <c r="K113" s="344"/>
      <c r="L113" s="20"/>
      <c r="M113" s="245"/>
      <c r="N113" s="340">
        <v>92</v>
      </c>
      <c r="O113" s="344"/>
      <c r="P113" s="240"/>
      <c r="Q113" s="340">
        <v>92</v>
      </c>
      <c r="R113" s="344"/>
      <c r="S113" s="240"/>
      <c r="T113" s="340">
        <v>92</v>
      </c>
      <c r="U113" s="344"/>
      <c r="V113" s="200"/>
      <c r="X113" s="249" t="b">
        <f t="shared" si="16"/>
        <v>1</v>
      </c>
      <c r="Y113" s="249" t="b">
        <f t="shared" si="17"/>
        <v>1</v>
      </c>
      <c r="Z113" s="249" t="b">
        <f t="shared" si="18"/>
        <v>1</v>
      </c>
      <c r="AA113" s="249" t="b">
        <f t="shared" si="19"/>
        <v>1</v>
      </c>
      <c r="AB113" s="249" t="b">
        <f t="shared" si="20"/>
        <v>1</v>
      </c>
      <c r="AC113" s="249" t="b">
        <f t="shared" si="21"/>
        <v>1</v>
      </c>
      <c r="AD113" s="249" t="b">
        <f t="shared" si="22"/>
        <v>1</v>
      </c>
      <c r="AE113" s="249" t="b">
        <f t="shared" si="23"/>
        <v>1</v>
      </c>
      <c r="AF113" s="249" t="b">
        <f t="shared" si="24"/>
        <v>1</v>
      </c>
      <c r="AG113" s="249" t="b">
        <f t="shared" si="25"/>
        <v>1</v>
      </c>
      <c r="AH113" s="249" t="b">
        <f t="shared" si="26"/>
        <v>1</v>
      </c>
      <c r="AI113" s="249" t="b">
        <f t="shared" si="27"/>
        <v>1</v>
      </c>
      <c r="AJ113" s="249" t="b">
        <f t="shared" si="28"/>
        <v>1</v>
      </c>
      <c r="AK113" s="249" t="b">
        <f t="shared" si="29"/>
        <v>1</v>
      </c>
      <c r="AL113" s="249" t="b">
        <f t="shared" si="30"/>
        <v>1</v>
      </c>
    </row>
    <row r="114" spans="1:38" ht="16.5" thickBot="1" x14ac:dyDescent="0.3">
      <c r="A114" s="200"/>
      <c r="B114" s="340">
        <v>93</v>
      </c>
      <c r="C114" s="344"/>
      <c r="D114" s="20"/>
      <c r="E114" s="245"/>
      <c r="F114" s="340">
        <v>93</v>
      </c>
      <c r="G114" s="344"/>
      <c r="H114" s="20"/>
      <c r="I114" s="245"/>
      <c r="J114" s="340">
        <v>93</v>
      </c>
      <c r="K114" s="344"/>
      <c r="L114" s="20"/>
      <c r="M114" s="245"/>
      <c r="N114" s="340">
        <v>93</v>
      </c>
      <c r="O114" s="344"/>
      <c r="P114" s="240"/>
      <c r="Q114" s="340">
        <v>93</v>
      </c>
      <c r="R114" s="344"/>
      <c r="S114" s="240"/>
      <c r="T114" s="340">
        <v>93</v>
      </c>
      <c r="U114" s="344"/>
      <c r="V114" s="200"/>
      <c r="X114" s="249" t="b">
        <f t="shared" si="16"/>
        <v>1</v>
      </c>
      <c r="Y114" s="249" t="b">
        <f t="shared" si="17"/>
        <v>1</v>
      </c>
      <c r="Z114" s="249" t="b">
        <f t="shared" si="18"/>
        <v>1</v>
      </c>
      <c r="AA114" s="249" t="b">
        <f t="shared" si="19"/>
        <v>1</v>
      </c>
      <c r="AB114" s="249" t="b">
        <f t="shared" si="20"/>
        <v>1</v>
      </c>
      <c r="AC114" s="249" t="b">
        <f t="shared" si="21"/>
        <v>1</v>
      </c>
      <c r="AD114" s="249" t="b">
        <f t="shared" si="22"/>
        <v>1</v>
      </c>
      <c r="AE114" s="249" t="b">
        <f t="shared" si="23"/>
        <v>1</v>
      </c>
      <c r="AF114" s="249" t="b">
        <f t="shared" si="24"/>
        <v>1</v>
      </c>
      <c r="AG114" s="249" t="b">
        <f t="shared" si="25"/>
        <v>1</v>
      </c>
      <c r="AH114" s="249" t="b">
        <f t="shared" si="26"/>
        <v>1</v>
      </c>
      <c r="AI114" s="249" t="b">
        <f t="shared" si="27"/>
        <v>1</v>
      </c>
      <c r="AJ114" s="249" t="b">
        <f t="shared" si="28"/>
        <v>1</v>
      </c>
      <c r="AK114" s="249" t="b">
        <f t="shared" si="29"/>
        <v>1</v>
      </c>
      <c r="AL114" s="249" t="b">
        <f t="shared" si="30"/>
        <v>1</v>
      </c>
    </row>
    <row r="115" spans="1:38" ht="16.5" thickBot="1" x14ac:dyDescent="0.3">
      <c r="A115" s="200"/>
      <c r="B115" s="340">
        <v>94</v>
      </c>
      <c r="C115" s="344"/>
      <c r="D115" s="20"/>
      <c r="E115" s="245"/>
      <c r="F115" s="340">
        <v>94</v>
      </c>
      <c r="G115" s="344"/>
      <c r="H115" s="20"/>
      <c r="I115" s="245"/>
      <c r="J115" s="340">
        <v>94</v>
      </c>
      <c r="K115" s="344"/>
      <c r="L115" s="20"/>
      <c r="M115" s="245"/>
      <c r="N115" s="340">
        <v>94</v>
      </c>
      <c r="O115" s="344"/>
      <c r="P115" s="240"/>
      <c r="Q115" s="340">
        <v>94</v>
      </c>
      <c r="R115" s="344"/>
      <c r="S115" s="240"/>
      <c r="T115" s="340">
        <v>94</v>
      </c>
      <c r="U115" s="344"/>
      <c r="V115" s="200"/>
      <c r="X115" s="249" t="b">
        <f t="shared" si="16"/>
        <v>1</v>
      </c>
      <c r="Y115" s="249" t="b">
        <f t="shared" si="17"/>
        <v>1</v>
      </c>
      <c r="Z115" s="249" t="b">
        <f t="shared" si="18"/>
        <v>1</v>
      </c>
      <c r="AA115" s="249" t="b">
        <f t="shared" si="19"/>
        <v>1</v>
      </c>
      <c r="AB115" s="249" t="b">
        <f t="shared" si="20"/>
        <v>1</v>
      </c>
      <c r="AC115" s="249" t="b">
        <f t="shared" si="21"/>
        <v>1</v>
      </c>
      <c r="AD115" s="249" t="b">
        <f t="shared" si="22"/>
        <v>1</v>
      </c>
      <c r="AE115" s="249" t="b">
        <f t="shared" si="23"/>
        <v>1</v>
      </c>
      <c r="AF115" s="249" t="b">
        <f t="shared" si="24"/>
        <v>1</v>
      </c>
      <c r="AG115" s="249" t="b">
        <f t="shared" si="25"/>
        <v>1</v>
      </c>
      <c r="AH115" s="249" t="b">
        <f t="shared" si="26"/>
        <v>1</v>
      </c>
      <c r="AI115" s="249" t="b">
        <f t="shared" si="27"/>
        <v>1</v>
      </c>
      <c r="AJ115" s="249" t="b">
        <f t="shared" si="28"/>
        <v>1</v>
      </c>
      <c r="AK115" s="249" t="b">
        <f t="shared" si="29"/>
        <v>1</v>
      </c>
      <c r="AL115" s="249" t="b">
        <f t="shared" si="30"/>
        <v>1</v>
      </c>
    </row>
    <row r="116" spans="1:38" ht="16.5" thickBot="1" x14ac:dyDescent="0.3">
      <c r="A116" s="200"/>
      <c r="B116" s="340">
        <v>95</v>
      </c>
      <c r="C116" s="344"/>
      <c r="D116" s="20"/>
      <c r="E116" s="245"/>
      <c r="F116" s="340">
        <v>95</v>
      </c>
      <c r="G116" s="344"/>
      <c r="H116" s="20"/>
      <c r="I116" s="245"/>
      <c r="J116" s="340">
        <v>95</v>
      </c>
      <c r="K116" s="344"/>
      <c r="L116" s="20"/>
      <c r="M116" s="245"/>
      <c r="N116" s="340">
        <v>95</v>
      </c>
      <c r="O116" s="344"/>
      <c r="P116" s="240"/>
      <c r="Q116" s="340">
        <v>95</v>
      </c>
      <c r="R116" s="344"/>
      <c r="S116" s="240"/>
      <c r="T116" s="340">
        <v>95</v>
      </c>
      <c r="U116" s="344"/>
      <c r="V116" s="200"/>
      <c r="X116" s="249" t="b">
        <f t="shared" si="16"/>
        <v>1</v>
      </c>
      <c r="Y116" s="249" t="b">
        <f t="shared" si="17"/>
        <v>1</v>
      </c>
      <c r="Z116" s="249" t="b">
        <f t="shared" si="18"/>
        <v>1</v>
      </c>
      <c r="AA116" s="249" t="b">
        <f t="shared" si="19"/>
        <v>1</v>
      </c>
      <c r="AB116" s="249" t="b">
        <f t="shared" si="20"/>
        <v>1</v>
      </c>
      <c r="AC116" s="249" t="b">
        <f t="shared" si="21"/>
        <v>1</v>
      </c>
      <c r="AD116" s="249" t="b">
        <f t="shared" si="22"/>
        <v>1</v>
      </c>
      <c r="AE116" s="249" t="b">
        <f t="shared" si="23"/>
        <v>1</v>
      </c>
      <c r="AF116" s="249" t="b">
        <f t="shared" si="24"/>
        <v>1</v>
      </c>
      <c r="AG116" s="249" t="b">
        <f t="shared" si="25"/>
        <v>1</v>
      </c>
      <c r="AH116" s="249" t="b">
        <f t="shared" si="26"/>
        <v>1</v>
      </c>
      <c r="AI116" s="249" t="b">
        <f t="shared" si="27"/>
        <v>1</v>
      </c>
      <c r="AJ116" s="249" t="b">
        <f t="shared" si="28"/>
        <v>1</v>
      </c>
      <c r="AK116" s="249" t="b">
        <f t="shared" si="29"/>
        <v>1</v>
      </c>
      <c r="AL116" s="249" t="b">
        <f t="shared" si="30"/>
        <v>1</v>
      </c>
    </row>
    <row r="117" spans="1:38" ht="16.5" thickBot="1" x14ac:dyDescent="0.3">
      <c r="A117" s="200"/>
      <c r="B117" s="340">
        <v>96</v>
      </c>
      <c r="C117" s="344"/>
      <c r="D117" s="20"/>
      <c r="E117" s="245"/>
      <c r="F117" s="340">
        <v>96</v>
      </c>
      <c r="G117" s="344"/>
      <c r="H117" s="20"/>
      <c r="I117" s="245"/>
      <c r="J117" s="340">
        <v>96</v>
      </c>
      <c r="K117" s="344"/>
      <c r="L117" s="20"/>
      <c r="M117" s="245"/>
      <c r="N117" s="340">
        <v>96</v>
      </c>
      <c r="O117" s="344"/>
      <c r="P117" s="240"/>
      <c r="Q117" s="340">
        <v>96</v>
      </c>
      <c r="R117" s="344"/>
      <c r="S117" s="240"/>
      <c r="T117" s="340">
        <v>96</v>
      </c>
      <c r="U117" s="344"/>
      <c r="V117" s="200"/>
      <c r="X117" s="249" t="b">
        <f t="shared" si="16"/>
        <v>1</v>
      </c>
      <c r="Y117" s="249" t="b">
        <f t="shared" si="17"/>
        <v>1</v>
      </c>
      <c r="Z117" s="249" t="b">
        <f t="shared" si="18"/>
        <v>1</v>
      </c>
      <c r="AA117" s="249" t="b">
        <f t="shared" si="19"/>
        <v>1</v>
      </c>
      <c r="AB117" s="249" t="b">
        <f t="shared" si="20"/>
        <v>1</v>
      </c>
      <c r="AC117" s="249" t="b">
        <f t="shared" si="21"/>
        <v>1</v>
      </c>
      <c r="AD117" s="249" t="b">
        <f t="shared" si="22"/>
        <v>1</v>
      </c>
      <c r="AE117" s="249" t="b">
        <f t="shared" si="23"/>
        <v>1</v>
      </c>
      <c r="AF117" s="249" t="b">
        <f t="shared" si="24"/>
        <v>1</v>
      </c>
      <c r="AG117" s="249" t="b">
        <f t="shared" si="25"/>
        <v>1</v>
      </c>
      <c r="AH117" s="249" t="b">
        <f t="shared" si="26"/>
        <v>1</v>
      </c>
      <c r="AI117" s="249" t="b">
        <f t="shared" si="27"/>
        <v>1</v>
      </c>
      <c r="AJ117" s="249" t="b">
        <f t="shared" si="28"/>
        <v>1</v>
      </c>
      <c r="AK117" s="249" t="b">
        <f t="shared" si="29"/>
        <v>1</v>
      </c>
      <c r="AL117" s="249" t="b">
        <f t="shared" si="30"/>
        <v>1</v>
      </c>
    </row>
    <row r="118" spans="1:38" ht="16.5" thickBot="1" x14ac:dyDescent="0.3">
      <c r="A118" s="200"/>
      <c r="B118" s="340">
        <v>97</v>
      </c>
      <c r="C118" s="344"/>
      <c r="D118" s="20"/>
      <c r="E118" s="245"/>
      <c r="F118" s="340">
        <v>97</v>
      </c>
      <c r="G118" s="344"/>
      <c r="H118" s="20"/>
      <c r="I118" s="245"/>
      <c r="J118" s="340">
        <v>97</v>
      </c>
      <c r="K118" s="344"/>
      <c r="L118" s="20"/>
      <c r="M118" s="245"/>
      <c r="N118" s="340">
        <v>97</v>
      </c>
      <c r="O118" s="344"/>
      <c r="P118" s="240"/>
      <c r="Q118" s="340">
        <v>97</v>
      </c>
      <c r="R118" s="344"/>
      <c r="S118" s="240"/>
      <c r="T118" s="340">
        <v>97</v>
      </c>
      <c r="U118" s="344"/>
      <c r="V118" s="200"/>
      <c r="X118" s="249" t="b">
        <f t="shared" si="16"/>
        <v>1</v>
      </c>
      <c r="Y118" s="249" t="b">
        <f t="shared" si="17"/>
        <v>1</v>
      </c>
      <c r="Z118" s="249" t="b">
        <f t="shared" si="18"/>
        <v>1</v>
      </c>
      <c r="AA118" s="249" t="b">
        <f t="shared" si="19"/>
        <v>1</v>
      </c>
      <c r="AB118" s="249" t="b">
        <f t="shared" si="20"/>
        <v>1</v>
      </c>
      <c r="AC118" s="249" t="b">
        <f t="shared" si="21"/>
        <v>1</v>
      </c>
      <c r="AD118" s="249" t="b">
        <f t="shared" si="22"/>
        <v>1</v>
      </c>
      <c r="AE118" s="249" t="b">
        <f t="shared" si="23"/>
        <v>1</v>
      </c>
      <c r="AF118" s="249" t="b">
        <f t="shared" si="24"/>
        <v>1</v>
      </c>
      <c r="AG118" s="249" t="b">
        <f t="shared" si="25"/>
        <v>1</v>
      </c>
      <c r="AH118" s="249" t="b">
        <f t="shared" si="26"/>
        <v>1</v>
      </c>
      <c r="AI118" s="249" t="b">
        <f t="shared" si="27"/>
        <v>1</v>
      </c>
      <c r="AJ118" s="249" t="b">
        <f t="shared" si="28"/>
        <v>1</v>
      </c>
      <c r="AK118" s="249" t="b">
        <f t="shared" si="29"/>
        <v>1</v>
      </c>
      <c r="AL118" s="249" t="b">
        <f t="shared" si="30"/>
        <v>1</v>
      </c>
    </row>
    <row r="119" spans="1:38" ht="16.5" thickBot="1" x14ac:dyDescent="0.3">
      <c r="A119" s="200"/>
      <c r="B119" s="340">
        <v>98</v>
      </c>
      <c r="C119" s="344"/>
      <c r="D119" s="20"/>
      <c r="E119" s="245"/>
      <c r="F119" s="340">
        <v>98</v>
      </c>
      <c r="G119" s="344"/>
      <c r="H119" s="20"/>
      <c r="I119" s="245"/>
      <c r="J119" s="340">
        <v>98</v>
      </c>
      <c r="K119" s="344"/>
      <c r="L119" s="20"/>
      <c r="M119" s="245"/>
      <c r="N119" s="340">
        <v>98</v>
      </c>
      <c r="O119" s="344"/>
      <c r="P119" s="240"/>
      <c r="Q119" s="340">
        <v>98</v>
      </c>
      <c r="R119" s="344"/>
      <c r="S119" s="240"/>
      <c r="T119" s="340">
        <v>98</v>
      </c>
      <c r="U119" s="344"/>
      <c r="V119" s="200"/>
      <c r="X119" s="249" t="b">
        <f t="shared" si="16"/>
        <v>1</v>
      </c>
      <c r="Y119" s="249" t="b">
        <f t="shared" si="17"/>
        <v>1</v>
      </c>
      <c r="Z119" s="249" t="b">
        <f t="shared" si="18"/>
        <v>1</v>
      </c>
      <c r="AA119" s="249" t="b">
        <f t="shared" si="19"/>
        <v>1</v>
      </c>
      <c r="AB119" s="249" t="b">
        <f t="shared" si="20"/>
        <v>1</v>
      </c>
      <c r="AC119" s="249" t="b">
        <f t="shared" si="21"/>
        <v>1</v>
      </c>
      <c r="AD119" s="249" t="b">
        <f t="shared" si="22"/>
        <v>1</v>
      </c>
      <c r="AE119" s="249" t="b">
        <f t="shared" si="23"/>
        <v>1</v>
      </c>
      <c r="AF119" s="249" t="b">
        <f t="shared" si="24"/>
        <v>1</v>
      </c>
      <c r="AG119" s="249" t="b">
        <f t="shared" si="25"/>
        <v>1</v>
      </c>
      <c r="AH119" s="249" t="b">
        <f t="shared" si="26"/>
        <v>1</v>
      </c>
      <c r="AI119" s="249" t="b">
        <f t="shared" si="27"/>
        <v>1</v>
      </c>
      <c r="AJ119" s="249" t="b">
        <f t="shared" si="28"/>
        <v>1</v>
      </c>
      <c r="AK119" s="249" t="b">
        <f t="shared" si="29"/>
        <v>1</v>
      </c>
      <c r="AL119" s="249" t="b">
        <f t="shared" si="30"/>
        <v>1</v>
      </c>
    </row>
    <row r="120" spans="1:38" ht="16.5" thickBot="1" x14ac:dyDescent="0.3">
      <c r="A120" s="200"/>
      <c r="B120" s="340">
        <v>99</v>
      </c>
      <c r="C120" s="344"/>
      <c r="D120" s="20"/>
      <c r="E120" s="245"/>
      <c r="F120" s="340">
        <v>99</v>
      </c>
      <c r="G120" s="344"/>
      <c r="H120" s="20"/>
      <c r="I120" s="245"/>
      <c r="J120" s="340">
        <v>99</v>
      </c>
      <c r="K120" s="344"/>
      <c r="L120" s="20"/>
      <c r="M120" s="245"/>
      <c r="N120" s="340">
        <v>99</v>
      </c>
      <c r="O120" s="344"/>
      <c r="P120" s="240"/>
      <c r="Q120" s="340">
        <v>99</v>
      </c>
      <c r="R120" s="344"/>
      <c r="S120" s="240"/>
      <c r="T120" s="340">
        <v>99</v>
      </c>
      <c r="U120" s="344"/>
      <c r="V120" s="200"/>
      <c r="X120" s="249" t="b">
        <f t="shared" si="16"/>
        <v>1</v>
      </c>
      <c r="Y120" s="249" t="b">
        <f t="shared" si="17"/>
        <v>1</v>
      </c>
      <c r="Z120" s="249" t="b">
        <f t="shared" si="18"/>
        <v>1</v>
      </c>
      <c r="AA120" s="249" t="b">
        <f t="shared" si="19"/>
        <v>1</v>
      </c>
      <c r="AB120" s="249" t="b">
        <f t="shared" si="20"/>
        <v>1</v>
      </c>
      <c r="AC120" s="249" t="b">
        <f t="shared" si="21"/>
        <v>1</v>
      </c>
      <c r="AD120" s="249" t="b">
        <f t="shared" si="22"/>
        <v>1</v>
      </c>
      <c r="AE120" s="249" t="b">
        <f t="shared" si="23"/>
        <v>1</v>
      </c>
      <c r="AF120" s="249" t="b">
        <f t="shared" si="24"/>
        <v>1</v>
      </c>
      <c r="AG120" s="249" t="b">
        <f t="shared" si="25"/>
        <v>1</v>
      </c>
      <c r="AH120" s="249" t="b">
        <f t="shared" si="26"/>
        <v>1</v>
      </c>
      <c r="AI120" s="249" t="b">
        <f t="shared" si="27"/>
        <v>1</v>
      </c>
      <c r="AJ120" s="249" t="b">
        <f t="shared" si="28"/>
        <v>1</v>
      </c>
      <c r="AK120" s="249" t="b">
        <f t="shared" si="29"/>
        <v>1</v>
      </c>
      <c r="AL120" s="249" t="b">
        <f t="shared" si="30"/>
        <v>1</v>
      </c>
    </row>
    <row r="121" spans="1:38" ht="16.5" thickBot="1" x14ac:dyDescent="0.3">
      <c r="A121" s="200"/>
      <c r="B121" s="340">
        <v>100</v>
      </c>
      <c r="C121" s="344"/>
      <c r="D121" s="20"/>
      <c r="E121" s="245"/>
      <c r="F121" s="340">
        <v>100</v>
      </c>
      <c r="G121" s="344"/>
      <c r="H121" s="20"/>
      <c r="I121" s="245"/>
      <c r="J121" s="340">
        <v>100</v>
      </c>
      <c r="K121" s="344"/>
      <c r="L121" s="20"/>
      <c r="M121" s="245"/>
      <c r="N121" s="340">
        <v>100</v>
      </c>
      <c r="O121" s="344"/>
      <c r="P121" s="240"/>
      <c r="Q121" s="340">
        <v>100</v>
      </c>
      <c r="R121" s="344"/>
      <c r="S121" s="240"/>
      <c r="T121" s="340">
        <v>100</v>
      </c>
      <c r="U121" s="344"/>
      <c r="V121" s="200"/>
      <c r="X121" s="249" t="b">
        <f t="shared" si="16"/>
        <v>1</v>
      </c>
      <c r="Y121" s="249" t="b">
        <f t="shared" si="17"/>
        <v>1</v>
      </c>
      <c r="Z121" s="249" t="b">
        <f t="shared" si="18"/>
        <v>1</v>
      </c>
      <c r="AA121" s="249" t="b">
        <f t="shared" si="19"/>
        <v>1</v>
      </c>
      <c r="AB121" s="249" t="b">
        <f t="shared" si="20"/>
        <v>1</v>
      </c>
      <c r="AC121" s="249" t="b">
        <f t="shared" si="21"/>
        <v>1</v>
      </c>
      <c r="AD121" s="249" t="b">
        <f t="shared" si="22"/>
        <v>1</v>
      </c>
      <c r="AE121" s="249" t="b">
        <f t="shared" si="23"/>
        <v>1</v>
      </c>
      <c r="AF121" s="249" t="b">
        <f t="shared" si="24"/>
        <v>1</v>
      </c>
      <c r="AG121" s="249" t="b">
        <f t="shared" si="25"/>
        <v>1</v>
      </c>
      <c r="AH121" s="249" t="b">
        <f t="shared" si="26"/>
        <v>1</v>
      </c>
      <c r="AI121" s="249" t="b">
        <f t="shared" si="27"/>
        <v>1</v>
      </c>
      <c r="AJ121" s="249" t="b">
        <f t="shared" si="28"/>
        <v>1</v>
      </c>
      <c r="AK121" s="249" t="b">
        <f t="shared" si="29"/>
        <v>1</v>
      </c>
      <c r="AL121" s="249" t="b">
        <f t="shared" si="30"/>
        <v>1</v>
      </c>
    </row>
    <row r="122" spans="1:38" ht="16.5" thickBot="1" x14ac:dyDescent="0.3">
      <c r="A122" s="200"/>
      <c r="B122" s="340">
        <v>101</v>
      </c>
      <c r="C122" s="344"/>
      <c r="D122" s="20"/>
      <c r="E122" s="245"/>
      <c r="F122" s="340">
        <v>101</v>
      </c>
      <c r="G122" s="344"/>
      <c r="H122" s="20"/>
      <c r="I122" s="245"/>
      <c r="J122" s="340">
        <v>101</v>
      </c>
      <c r="K122" s="344"/>
      <c r="L122" s="20"/>
      <c r="M122" s="245"/>
      <c r="N122" s="340">
        <v>101</v>
      </c>
      <c r="O122" s="344"/>
      <c r="P122" s="240"/>
      <c r="Q122" s="340">
        <v>101</v>
      </c>
      <c r="R122" s="344"/>
      <c r="S122" s="240"/>
      <c r="T122" s="340">
        <v>101</v>
      </c>
      <c r="U122" s="344"/>
      <c r="V122" s="200"/>
      <c r="X122" s="249" t="b">
        <f t="shared" si="16"/>
        <v>1</v>
      </c>
      <c r="Y122" s="249" t="b">
        <f t="shared" si="17"/>
        <v>1</v>
      </c>
      <c r="Z122" s="249" t="b">
        <f t="shared" si="18"/>
        <v>1</v>
      </c>
      <c r="AA122" s="249" t="b">
        <f t="shared" si="19"/>
        <v>1</v>
      </c>
      <c r="AB122" s="249" t="b">
        <f t="shared" si="20"/>
        <v>1</v>
      </c>
      <c r="AC122" s="249" t="b">
        <f t="shared" si="21"/>
        <v>1</v>
      </c>
      <c r="AD122" s="249" t="b">
        <f t="shared" si="22"/>
        <v>1</v>
      </c>
      <c r="AE122" s="249" t="b">
        <f t="shared" si="23"/>
        <v>1</v>
      </c>
      <c r="AF122" s="249" t="b">
        <f t="shared" si="24"/>
        <v>1</v>
      </c>
      <c r="AG122" s="249" t="b">
        <f t="shared" si="25"/>
        <v>1</v>
      </c>
      <c r="AH122" s="249" t="b">
        <f t="shared" si="26"/>
        <v>1</v>
      </c>
      <c r="AI122" s="249" t="b">
        <f t="shared" si="27"/>
        <v>1</v>
      </c>
      <c r="AJ122" s="249" t="b">
        <f t="shared" si="28"/>
        <v>1</v>
      </c>
      <c r="AK122" s="249" t="b">
        <f t="shared" si="29"/>
        <v>1</v>
      </c>
      <c r="AL122" s="249" t="b">
        <f t="shared" si="30"/>
        <v>1</v>
      </c>
    </row>
    <row r="123" spans="1:38" ht="16.5" thickBot="1" x14ac:dyDescent="0.3">
      <c r="A123" s="200"/>
      <c r="B123" s="340">
        <v>102</v>
      </c>
      <c r="C123" s="344"/>
      <c r="D123" s="20"/>
      <c r="E123" s="245"/>
      <c r="F123" s="340">
        <v>102</v>
      </c>
      <c r="G123" s="344"/>
      <c r="H123" s="20"/>
      <c r="I123" s="245"/>
      <c r="J123" s="340">
        <v>102</v>
      </c>
      <c r="K123" s="344"/>
      <c r="L123" s="20"/>
      <c r="M123" s="245"/>
      <c r="N123" s="340">
        <v>102</v>
      </c>
      <c r="O123" s="344"/>
      <c r="P123" s="240"/>
      <c r="Q123" s="340">
        <v>102</v>
      </c>
      <c r="R123" s="344"/>
      <c r="S123" s="240"/>
      <c r="T123" s="340">
        <v>102</v>
      </c>
      <c r="U123" s="344"/>
      <c r="V123" s="200"/>
      <c r="X123" s="249" t="b">
        <f t="shared" si="16"/>
        <v>1</v>
      </c>
      <c r="Y123" s="249" t="b">
        <f t="shared" si="17"/>
        <v>1</v>
      </c>
      <c r="Z123" s="249" t="b">
        <f t="shared" si="18"/>
        <v>1</v>
      </c>
      <c r="AA123" s="249" t="b">
        <f t="shared" si="19"/>
        <v>1</v>
      </c>
      <c r="AB123" s="249" t="b">
        <f t="shared" si="20"/>
        <v>1</v>
      </c>
      <c r="AC123" s="249" t="b">
        <f t="shared" si="21"/>
        <v>1</v>
      </c>
      <c r="AD123" s="249" t="b">
        <f t="shared" si="22"/>
        <v>1</v>
      </c>
      <c r="AE123" s="249" t="b">
        <f t="shared" si="23"/>
        <v>1</v>
      </c>
      <c r="AF123" s="249" t="b">
        <f t="shared" si="24"/>
        <v>1</v>
      </c>
      <c r="AG123" s="249" t="b">
        <f t="shared" si="25"/>
        <v>1</v>
      </c>
      <c r="AH123" s="249" t="b">
        <f t="shared" si="26"/>
        <v>1</v>
      </c>
      <c r="AI123" s="249" t="b">
        <f t="shared" si="27"/>
        <v>1</v>
      </c>
      <c r="AJ123" s="249" t="b">
        <f t="shared" si="28"/>
        <v>1</v>
      </c>
      <c r="AK123" s="249" t="b">
        <f t="shared" si="29"/>
        <v>1</v>
      </c>
      <c r="AL123" s="249" t="b">
        <f t="shared" si="30"/>
        <v>1</v>
      </c>
    </row>
    <row r="124" spans="1:38" ht="16.5" thickBot="1" x14ac:dyDescent="0.3">
      <c r="A124" s="200"/>
      <c r="B124" s="340">
        <v>103</v>
      </c>
      <c r="C124" s="344"/>
      <c r="D124" s="20"/>
      <c r="E124" s="245"/>
      <c r="F124" s="340">
        <v>103</v>
      </c>
      <c r="G124" s="344"/>
      <c r="H124" s="20"/>
      <c r="I124" s="245"/>
      <c r="J124" s="340">
        <v>103</v>
      </c>
      <c r="K124" s="344"/>
      <c r="L124" s="20"/>
      <c r="M124" s="245"/>
      <c r="N124" s="340">
        <v>103</v>
      </c>
      <c r="O124" s="344"/>
      <c r="P124" s="240"/>
      <c r="Q124" s="340">
        <v>103</v>
      </c>
      <c r="R124" s="344"/>
      <c r="S124" s="240"/>
      <c r="T124" s="340">
        <v>103</v>
      </c>
      <c r="U124" s="344"/>
      <c r="V124" s="200"/>
      <c r="X124" s="249" t="b">
        <f t="shared" si="16"/>
        <v>1</v>
      </c>
      <c r="Y124" s="249" t="b">
        <f t="shared" si="17"/>
        <v>1</v>
      </c>
      <c r="Z124" s="249" t="b">
        <f t="shared" si="18"/>
        <v>1</v>
      </c>
      <c r="AA124" s="249" t="b">
        <f t="shared" si="19"/>
        <v>1</v>
      </c>
      <c r="AB124" s="249" t="b">
        <f t="shared" si="20"/>
        <v>1</v>
      </c>
      <c r="AC124" s="249" t="b">
        <f t="shared" si="21"/>
        <v>1</v>
      </c>
      <c r="AD124" s="249" t="b">
        <f t="shared" si="22"/>
        <v>1</v>
      </c>
      <c r="AE124" s="249" t="b">
        <f t="shared" si="23"/>
        <v>1</v>
      </c>
      <c r="AF124" s="249" t="b">
        <f t="shared" si="24"/>
        <v>1</v>
      </c>
      <c r="AG124" s="249" t="b">
        <f t="shared" si="25"/>
        <v>1</v>
      </c>
      <c r="AH124" s="249" t="b">
        <f t="shared" si="26"/>
        <v>1</v>
      </c>
      <c r="AI124" s="249" t="b">
        <f t="shared" si="27"/>
        <v>1</v>
      </c>
      <c r="AJ124" s="249" t="b">
        <f t="shared" si="28"/>
        <v>1</v>
      </c>
      <c r="AK124" s="249" t="b">
        <f t="shared" si="29"/>
        <v>1</v>
      </c>
      <c r="AL124" s="249" t="b">
        <f t="shared" si="30"/>
        <v>1</v>
      </c>
    </row>
    <row r="125" spans="1:38" ht="16.5" thickBot="1" x14ac:dyDescent="0.3">
      <c r="A125" s="200"/>
      <c r="B125" s="340">
        <v>104</v>
      </c>
      <c r="C125" s="344"/>
      <c r="D125" s="20"/>
      <c r="E125" s="245"/>
      <c r="F125" s="340">
        <v>104</v>
      </c>
      <c r="G125" s="344"/>
      <c r="H125" s="20"/>
      <c r="I125" s="245"/>
      <c r="J125" s="340">
        <v>104</v>
      </c>
      <c r="K125" s="344"/>
      <c r="L125" s="20"/>
      <c r="M125" s="245"/>
      <c r="N125" s="340">
        <v>104</v>
      </c>
      <c r="O125" s="344"/>
      <c r="P125" s="240"/>
      <c r="Q125" s="340">
        <v>104</v>
      </c>
      <c r="R125" s="344"/>
      <c r="S125" s="240"/>
      <c r="T125" s="340">
        <v>104</v>
      </c>
      <c r="U125" s="344"/>
      <c r="V125" s="200"/>
      <c r="X125" s="249" t="b">
        <f t="shared" si="16"/>
        <v>1</v>
      </c>
      <c r="Y125" s="249" t="b">
        <f t="shared" si="17"/>
        <v>1</v>
      </c>
      <c r="Z125" s="249" t="b">
        <f t="shared" si="18"/>
        <v>1</v>
      </c>
      <c r="AA125" s="249" t="b">
        <f t="shared" si="19"/>
        <v>1</v>
      </c>
      <c r="AB125" s="249" t="b">
        <f t="shared" si="20"/>
        <v>1</v>
      </c>
      <c r="AC125" s="249" t="b">
        <f t="shared" si="21"/>
        <v>1</v>
      </c>
      <c r="AD125" s="249" t="b">
        <f t="shared" si="22"/>
        <v>1</v>
      </c>
      <c r="AE125" s="249" t="b">
        <f t="shared" si="23"/>
        <v>1</v>
      </c>
      <c r="AF125" s="249" t="b">
        <f t="shared" si="24"/>
        <v>1</v>
      </c>
      <c r="AG125" s="249" t="b">
        <f t="shared" si="25"/>
        <v>1</v>
      </c>
      <c r="AH125" s="249" t="b">
        <f t="shared" si="26"/>
        <v>1</v>
      </c>
      <c r="AI125" s="249" t="b">
        <f t="shared" si="27"/>
        <v>1</v>
      </c>
      <c r="AJ125" s="249" t="b">
        <f t="shared" si="28"/>
        <v>1</v>
      </c>
      <c r="AK125" s="249" t="b">
        <f t="shared" si="29"/>
        <v>1</v>
      </c>
      <c r="AL125" s="249" t="b">
        <f t="shared" si="30"/>
        <v>1</v>
      </c>
    </row>
    <row r="126" spans="1:38" ht="16.5" thickBot="1" x14ac:dyDescent="0.3">
      <c r="A126" s="200"/>
      <c r="B126" s="340">
        <v>105</v>
      </c>
      <c r="C126" s="344"/>
      <c r="D126" s="20"/>
      <c r="E126" s="245"/>
      <c r="F126" s="340">
        <v>105</v>
      </c>
      <c r="G126" s="344"/>
      <c r="H126" s="20"/>
      <c r="I126" s="245"/>
      <c r="J126" s="340">
        <v>105</v>
      </c>
      <c r="K126" s="344"/>
      <c r="L126" s="20"/>
      <c r="M126" s="245"/>
      <c r="N126" s="340">
        <v>105</v>
      </c>
      <c r="O126" s="344"/>
      <c r="P126" s="240"/>
      <c r="Q126" s="340">
        <v>105</v>
      </c>
      <c r="R126" s="344"/>
      <c r="S126" s="240"/>
      <c r="T126" s="340">
        <v>105</v>
      </c>
      <c r="U126" s="344"/>
      <c r="V126" s="200"/>
      <c r="X126" s="249" t="b">
        <f t="shared" si="16"/>
        <v>1</v>
      </c>
      <c r="Y126" s="249" t="b">
        <f t="shared" si="17"/>
        <v>1</v>
      </c>
      <c r="Z126" s="249" t="b">
        <f t="shared" si="18"/>
        <v>1</v>
      </c>
      <c r="AA126" s="249" t="b">
        <f t="shared" si="19"/>
        <v>1</v>
      </c>
      <c r="AB126" s="249" t="b">
        <f t="shared" si="20"/>
        <v>1</v>
      </c>
      <c r="AC126" s="249" t="b">
        <f t="shared" si="21"/>
        <v>1</v>
      </c>
      <c r="AD126" s="249" t="b">
        <f t="shared" si="22"/>
        <v>1</v>
      </c>
      <c r="AE126" s="249" t="b">
        <f t="shared" si="23"/>
        <v>1</v>
      </c>
      <c r="AF126" s="249" t="b">
        <f t="shared" si="24"/>
        <v>1</v>
      </c>
      <c r="AG126" s="249" t="b">
        <f t="shared" si="25"/>
        <v>1</v>
      </c>
      <c r="AH126" s="249" t="b">
        <f t="shared" si="26"/>
        <v>1</v>
      </c>
      <c r="AI126" s="249" t="b">
        <f t="shared" si="27"/>
        <v>1</v>
      </c>
      <c r="AJ126" s="249" t="b">
        <f t="shared" si="28"/>
        <v>1</v>
      </c>
      <c r="AK126" s="249" t="b">
        <f t="shared" si="29"/>
        <v>1</v>
      </c>
      <c r="AL126" s="249" t="b">
        <f t="shared" si="30"/>
        <v>1</v>
      </c>
    </row>
    <row r="127" spans="1:38" ht="16.5" thickBot="1" x14ac:dyDescent="0.3">
      <c r="A127" s="200"/>
      <c r="B127" s="340">
        <v>106</v>
      </c>
      <c r="C127" s="344"/>
      <c r="D127" s="20"/>
      <c r="E127" s="245"/>
      <c r="F127" s="340">
        <v>106</v>
      </c>
      <c r="G127" s="344"/>
      <c r="H127" s="20"/>
      <c r="I127" s="245"/>
      <c r="J127" s="340">
        <v>106</v>
      </c>
      <c r="K127" s="344"/>
      <c r="L127" s="20"/>
      <c r="M127" s="245"/>
      <c r="N127" s="340">
        <v>106</v>
      </c>
      <c r="O127" s="344"/>
      <c r="P127" s="240"/>
      <c r="Q127" s="340">
        <v>106</v>
      </c>
      <c r="R127" s="344"/>
      <c r="S127" s="240"/>
      <c r="T127" s="340">
        <v>106</v>
      </c>
      <c r="U127" s="344"/>
      <c r="V127" s="200"/>
      <c r="X127" s="249" t="b">
        <f t="shared" si="16"/>
        <v>1</v>
      </c>
      <c r="Y127" s="249" t="b">
        <f t="shared" si="17"/>
        <v>1</v>
      </c>
      <c r="Z127" s="249" t="b">
        <f t="shared" si="18"/>
        <v>1</v>
      </c>
      <c r="AA127" s="249" t="b">
        <f t="shared" si="19"/>
        <v>1</v>
      </c>
      <c r="AB127" s="249" t="b">
        <f t="shared" si="20"/>
        <v>1</v>
      </c>
      <c r="AC127" s="249" t="b">
        <f t="shared" si="21"/>
        <v>1</v>
      </c>
      <c r="AD127" s="249" t="b">
        <f t="shared" si="22"/>
        <v>1</v>
      </c>
      <c r="AE127" s="249" t="b">
        <f t="shared" si="23"/>
        <v>1</v>
      </c>
      <c r="AF127" s="249" t="b">
        <f t="shared" si="24"/>
        <v>1</v>
      </c>
      <c r="AG127" s="249" t="b">
        <f t="shared" si="25"/>
        <v>1</v>
      </c>
      <c r="AH127" s="249" t="b">
        <f t="shared" si="26"/>
        <v>1</v>
      </c>
      <c r="AI127" s="249" t="b">
        <f t="shared" si="27"/>
        <v>1</v>
      </c>
      <c r="AJ127" s="249" t="b">
        <f t="shared" si="28"/>
        <v>1</v>
      </c>
      <c r="AK127" s="249" t="b">
        <f t="shared" si="29"/>
        <v>1</v>
      </c>
      <c r="AL127" s="249" t="b">
        <f t="shared" si="30"/>
        <v>1</v>
      </c>
    </row>
    <row r="128" spans="1:38" ht="16.5" thickBot="1" x14ac:dyDescent="0.3">
      <c r="A128" s="200"/>
      <c r="B128" s="340">
        <v>107</v>
      </c>
      <c r="C128" s="344"/>
      <c r="D128" s="20"/>
      <c r="E128" s="245"/>
      <c r="F128" s="340">
        <v>107</v>
      </c>
      <c r="G128" s="344"/>
      <c r="H128" s="20"/>
      <c r="I128" s="245"/>
      <c r="J128" s="340">
        <v>107</v>
      </c>
      <c r="K128" s="344"/>
      <c r="L128" s="20"/>
      <c r="M128" s="245"/>
      <c r="N128" s="340">
        <v>107</v>
      </c>
      <c r="O128" s="344"/>
      <c r="P128" s="240"/>
      <c r="Q128" s="340">
        <v>107</v>
      </c>
      <c r="R128" s="344"/>
      <c r="S128" s="240"/>
      <c r="T128" s="340">
        <v>107</v>
      </c>
      <c r="U128" s="344"/>
      <c r="V128" s="200"/>
      <c r="X128" s="249" t="b">
        <f t="shared" si="16"/>
        <v>1</v>
      </c>
      <c r="Y128" s="249" t="b">
        <f t="shared" si="17"/>
        <v>1</v>
      </c>
      <c r="Z128" s="249" t="b">
        <f t="shared" si="18"/>
        <v>1</v>
      </c>
      <c r="AA128" s="249" t="b">
        <f t="shared" si="19"/>
        <v>1</v>
      </c>
      <c r="AB128" s="249" t="b">
        <f t="shared" si="20"/>
        <v>1</v>
      </c>
      <c r="AC128" s="249" t="b">
        <f t="shared" si="21"/>
        <v>1</v>
      </c>
      <c r="AD128" s="249" t="b">
        <f t="shared" si="22"/>
        <v>1</v>
      </c>
      <c r="AE128" s="249" t="b">
        <f t="shared" si="23"/>
        <v>1</v>
      </c>
      <c r="AF128" s="249" t="b">
        <f t="shared" si="24"/>
        <v>1</v>
      </c>
      <c r="AG128" s="249" t="b">
        <f t="shared" si="25"/>
        <v>1</v>
      </c>
      <c r="AH128" s="249" t="b">
        <f t="shared" si="26"/>
        <v>1</v>
      </c>
      <c r="AI128" s="249" t="b">
        <f t="shared" si="27"/>
        <v>1</v>
      </c>
      <c r="AJ128" s="249" t="b">
        <f t="shared" si="28"/>
        <v>1</v>
      </c>
      <c r="AK128" s="249" t="b">
        <f t="shared" si="29"/>
        <v>1</v>
      </c>
      <c r="AL128" s="249" t="b">
        <f t="shared" si="30"/>
        <v>1</v>
      </c>
    </row>
    <row r="129" spans="1:38" ht="16.5" thickBot="1" x14ac:dyDescent="0.3">
      <c r="A129" s="200"/>
      <c r="B129" s="340">
        <v>108</v>
      </c>
      <c r="C129" s="344"/>
      <c r="D129" s="20"/>
      <c r="E129" s="245"/>
      <c r="F129" s="340">
        <v>108</v>
      </c>
      <c r="G129" s="344"/>
      <c r="H129" s="20"/>
      <c r="I129" s="245"/>
      <c r="J129" s="340">
        <v>108</v>
      </c>
      <c r="K129" s="344"/>
      <c r="L129" s="20"/>
      <c r="M129" s="245"/>
      <c r="N129" s="340">
        <v>108</v>
      </c>
      <c r="O129" s="344"/>
      <c r="P129" s="240"/>
      <c r="Q129" s="340">
        <v>108</v>
      </c>
      <c r="R129" s="344"/>
      <c r="S129" s="240"/>
      <c r="T129" s="340">
        <v>108</v>
      </c>
      <c r="U129" s="344"/>
      <c r="V129" s="200"/>
      <c r="X129" s="249" t="b">
        <f t="shared" si="16"/>
        <v>1</v>
      </c>
      <c r="Y129" s="249" t="b">
        <f t="shared" si="17"/>
        <v>1</v>
      </c>
      <c r="Z129" s="249" t="b">
        <f t="shared" si="18"/>
        <v>1</v>
      </c>
      <c r="AA129" s="249" t="b">
        <f t="shared" si="19"/>
        <v>1</v>
      </c>
      <c r="AB129" s="249" t="b">
        <f t="shared" si="20"/>
        <v>1</v>
      </c>
      <c r="AC129" s="249" t="b">
        <f t="shared" si="21"/>
        <v>1</v>
      </c>
      <c r="AD129" s="249" t="b">
        <f t="shared" si="22"/>
        <v>1</v>
      </c>
      <c r="AE129" s="249" t="b">
        <f t="shared" si="23"/>
        <v>1</v>
      </c>
      <c r="AF129" s="249" t="b">
        <f t="shared" si="24"/>
        <v>1</v>
      </c>
      <c r="AG129" s="249" t="b">
        <f t="shared" si="25"/>
        <v>1</v>
      </c>
      <c r="AH129" s="249" t="b">
        <f t="shared" si="26"/>
        <v>1</v>
      </c>
      <c r="AI129" s="249" t="b">
        <f t="shared" si="27"/>
        <v>1</v>
      </c>
      <c r="AJ129" s="249" t="b">
        <f t="shared" si="28"/>
        <v>1</v>
      </c>
      <c r="AK129" s="249" t="b">
        <f t="shared" si="29"/>
        <v>1</v>
      </c>
      <c r="AL129" s="249" t="b">
        <f t="shared" si="30"/>
        <v>1</v>
      </c>
    </row>
    <row r="130" spans="1:38" ht="16.5" thickBot="1" x14ac:dyDescent="0.3">
      <c r="A130" s="200"/>
      <c r="B130" s="340">
        <v>109</v>
      </c>
      <c r="C130" s="344"/>
      <c r="D130" s="20"/>
      <c r="E130" s="245"/>
      <c r="F130" s="340">
        <v>109</v>
      </c>
      <c r="G130" s="344"/>
      <c r="H130" s="20"/>
      <c r="I130" s="245"/>
      <c r="J130" s="340">
        <v>109</v>
      </c>
      <c r="K130" s="344"/>
      <c r="L130" s="20"/>
      <c r="M130" s="245"/>
      <c r="N130" s="340">
        <v>109</v>
      </c>
      <c r="O130" s="344"/>
      <c r="P130" s="240"/>
      <c r="Q130" s="340">
        <v>109</v>
      </c>
      <c r="R130" s="344"/>
      <c r="S130" s="240"/>
      <c r="T130" s="340">
        <v>109</v>
      </c>
      <c r="U130" s="344"/>
      <c r="V130" s="200"/>
      <c r="X130" s="249" t="b">
        <f t="shared" si="16"/>
        <v>1</v>
      </c>
      <c r="Y130" s="249" t="b">
        <f t="shared" si="17"/>
        <v>1</v>
      </c>
      <c r="Z130" s="249" t="b">
        <f t="shared" si="18"/>
        <v>1</v>
      </c>
      <c r="AA130" s="249" t="b">
        <f t="shared" si="19"/>
        <v>1</v>
      </c>
      <c r="AB130" s="249" t="b">
        <f t="shared" si="20"/>
        <v>1</v>
      </c>
      <c r="AC130" s="249" t="b">
        <f t="shared" si="21"/>
        <v>1</v>
      </c>
      <c r="AD130" s="249" t="b">
        <f t="shared" si="22"/>
        <v>1</v>
      </c>
      <c r="AE130" s="249" t="b">
        <f t="shared" si="23"/>
        <v>1</v>
      </c>
      <c r="AF130" s="249" t="b">
        <f t="shared" si="24"/>
        <v>1</v>
      </c>
      <c r="AG130" s="249" t="b">
        <f t="shared" si="25"/>
        <v>1</v>
      </c>
      <c r="AH130" s="249" t="b">
        <f t="shared" si="26"/>
        <v>1</v>
      </c>
      <c r="AI130" s="249" t="b">
        <f t="shared" si="27"/>
        <v>1</v>
      </c>
      <c r="AJ130" s="249" t="b">
        <f t="shared" si="28"/>
        <v>1</v>
      </c>
      <c r="AK130" s="249" t="b">
        <f t="shared" si="29"/>
        <v>1</v>
      </c>
      <c r="AL130" s="249" t="b">
        <f t="shared" si="30"/>
        <v>1</v>
      </c>
    </row>
    <row r="131" spans="1:38" ht="16.5" thickBot="1" x14ac:dyDescent="0.3">
      <c r="A131" s="200"/>
      <c r="B131" s="340">
        <v>110</v>
      </c>
      <c r="C131" s="344"/>
      <c r="D131" s="20"/>
      <c r="E131" s="245"/>
      <c r="F131" s="340">
        <v>110</v>
      </c>
      <c r="G131" s="344"/>
      <c r="H131" s="20"/>
      <c r="I131" s="245"/>
      <c r="J131" s="340">
        <v>110</v>
      </c>
      <c r="K131" s="344"/>
      <c r="L131" s="20"/>
      <c r="M131" s="245"/>
      <c r="N131" s="340">
        <v>110</v>
      </c>
      <c r="O131" s="344"/>
      <c r="P131" s="240"/>
      <c r="Q131" s="340">
        <v>110</v>
      </c>
      <c r="R131" s="344"/>
      <c r="S131" s="240"/>
      <c r="T131" s="340">
        <v>110</v>
      </c>
      <c r="U131" s="344"/>
      <c r="V131" s="200"/>
      <c r="X131" s="249" t="b">
        <f t="shared" si="16"/>
        <v>1</v>
      </c>
      <c r="Y131" s="249" t="b">
        <f t="shared" si="17"/>
        <v>1</v>
      </c>
      <c r="Z131" s="249" t="b">
        <f t="shared" si="18"/>
        <v>1</v>
      </c>
      <c r="AA131" s="249" t="b">
        <f t="shared" si="19"/>
        <v>1</v>
      </c>
      <c r="AB131" s="249" t="b">
        <f t="shared" si="20"/>
        <v>1</v>
      </c>
      <c r="AC131" s="249" t="b">
        <f t="shared" si="21"/>
        <v>1</v>
      </c>
      <c r="AD131" s="249" t="b">
        <f t="shared" si="22"/>
        <v>1</v>
      </c>
      <c r="AE131" s="249" t="b">
        <f t="shared" si="23"/>
        <v>1</v>
      </c>
      <c r="AF131" s="249" t="b">
        <f t="shared" si="24"/>
        <v>1</v>
      </c>
      <c r="AG131" s="249" t="b">
        <f t="shared" si="25"/>
        <v>1</v>
      </c>
      <c r="AH131" s="249" t="b">
        <f t="shared" si="26"/>
        <v>1</v>
      </c>
      <c r="AI131" s="249" t="b">
        <f t="shared" si="27"/>
        <v>1</v>
      </c>
      <c r="AJ131" s="249" t="b">
        <f t="shared" si="28"/>
        <v>1</v>
      </c>
      <c r="AK131" s="249" t="b">
        <f t="shared" si="29"/>
        <v>1</v>
      </c>
      <c r="AL131" s="249" t="b">
        <f t="shared" si="30"/>
        <v>1</v>
      </c>
    </row>
    <row r="132" spans="1:38" ht="16.5" thickBot="1" x14ac:dyDescent="0.3">
      <c r="A132" s="200"/>
      <c r="B132" s="340">
        <v>111</v>
      </c>
      <c r="C132" s="344"/>
      <c r="D132" s="20"/>
      <c r="E132" s="245"/>
      <c r="F132" s="340">
        <v>111</v>
      </c>
      <c r="G132" s="344"/>
      <c r="H132" s="20"/>
      <c r="I132" s="245"/>
      <c r="J132" s="340">
        <v>111</v>
      </c>
      <c r="K132" s="344"/>
      <c r="L132" s="20"/>
      <c r="M132" s="245"/>
      <c r="N132" s="340">
        <v>111</v>
      </c>
      <c r="O132" s="344"/>
      <c r="P132" s="240"/>
      <c r="Q132" s="340">
        <v>111</v>
      </c>
      <c r="R132" s="344"/>
      <c r="S132" s="240"/>
      <c r="T132" s="340">
        <v>111</v>
      </c>
      <c r="U132" s="344"/>
      <c r="V132" s="200"/>
      <c r="X132" s="249" t="b">
        <f t="shared" si="16"/>
        <v>1</v>
      </c>
      <c r="Y132" s="249" t="b">
        <f t="shared" si="17"/>
        <v>1</v>
      </c>
      <c r="Z132" s="249" t="b">
        <f t="shared" si="18"/>
        <v>1</v>
      </c>
      <c r="AA132" s="249" t="b">
        <f t="shared" si="19"/>
        <v>1</v>
      </c>
      <c r="AB132" s="249" t="b">
        <f t="shared" si="20"/>
        <v>1</v>
      </c>
      <c r="AC132" s="249" t="b">
        <f t="shared" si="21"/>
        <v>1</v>
      </c>
      <c r="AD132" s="249" t="b">
        <f t="shared" si="22"/>
        <v>1</v>
      </c>
      <c r="AE132" s="249" t="b">
        <f t="shared" si="23"/>
        <v>1</v>
      </c>
      <c r="AF132" s="249" t="b">
        <f t="shared" si="24"/>
        <v>1</v>
      </c>
      <c r="AG132" s="249" t="b">
        <f t="shared" si="25"/>
        <v>1</v>
      </c>
      <c r="AH132" s="249" t="b">
        <f t="shared" si="26"/>
        <v>1</v>
      </c>
      <c r="AI132" s="249" t="b">
        <f t="shared" si="27"/>
        <v>1</v>
      </c>
      <c r="AJ132" s="249" t="b">
        <f t="shared" si="28"/>
        <v>1</v>
      </c>
      <c r="AK132" s="249" t="b">
        <f t="shared" si="29"/>
        <v>1</v>
      </c>
      <c r="AL132" s="249" t="b">
        <f t="shared" si="30"/>
        <v>1</v>
      </c>
    </row>
    <row r="133" spans="1:38" ht="16.5" thickBot="1" x14ac:dyDescent="0.3">
      <c r="A133" s="200"/>
      <c r="B133" s="340">
        <v>112</v>
      </c>
      <c r="C133" s="344"/>
      <c r="D133" s="20"/>
      <c r="E133" s="245"/>
      <c r="F133" s="340">
        <v>112</v>
      </c>
      <c r="G133" s="344"/>
      <c r="H133" s="20"/>
      <c r="I133" s="245"/>
      <c r="J133" s="340">
        <v>112</v>
      </c>
      <c r="K133" s="344"/>
      <c r="L133" s="20"/>
      <c r="M133" s="245"/>
      <c r="N133" s="340">
        <v>112</v>
      </c>
      <c r="O133" s="344"/>
      <c r="P133" s="240"/>
      <c r="Q133" s="340">
        <v>112</v>
      </c>
      <c r="R133" s="344"/>
      <c r="S133" s="240"/>
      <c r="T133" s="340">
        <v>112</v>
      </c>
      <c r="U133" s="344"/>
      <c r="V133" s="200"/>
      <c r="X133" s="249" t="b">
        <f t="shared" si="16"/>
        <v>1</v>
      </c>
      <c r="Y133" s="249" t="b">
        <f t="shared" si="17"/>
        <v>1</v>
      </c>
      <c r="Z133" s="249" t="b">
        <f t="shared" si="18"/>
        <v>1</v>
      </c>
      <c r="AA133" s="249" t="b">
        <f t="shared" si="19"/>
        <v>1</v>
      </c>
      <c r="AB133" s="249" t="b">
        <f t="shared" si="20"/>
        <v>1</v>
      </c>
      <c r="AC133" s="249" t="b">
        <f t="shared" si="21"/>
        <v>1</v>
      </c>
      <c r="AD133" s="249" t="b">
        <f t="shared" si="22"/>
        <v>1</v>
      </c>
      <c r="AE133" s="249" t="b">
        <f t="shared" si="23"/>
        <v>1</v>
      </c>
      <c r="AF133" s="249" t="b">
        <f t="shared" si="24"/>
        <v>1</v>
      </c>
      <c r="AG133" s="249" t="b">
        <f t="shared" si="25"/>
        <v>1</v>
      </c>
      <c r="AH133" s="249" t="b">
        <f t="shared" si="26"/>
        <v>1</v>
      </c>
      <c r="AI133" s="249" t="b">
        <f t="shared" si="27"/>
        <v>1</v>
      </c>
      <c r="AJ133" s="249" t="b">
        <f t="shared" si="28"/>
        <v>1</v>
      </c>
      <c r="AK133" s="249" t="b">
        <f t="shared" si="29"/>
        <v>1</v>
      </c>
      <c r="AL133" s="249" t="b">
        <f t="shared" si="30"/>
        <v>1</v>
      </c>
    </row>
    <row r="134" spans="1:38" ht="16.5" thickBot="1" x14ac:dyDescent="0.3">
      <c r="A134" s="200"/>
      <c r="B134" s="340">
        <v>113</v>
      </c>
      <c r="C134" s="344"/>
      <c r="D134" s="20"/>
      <c r="E134" s="245"/>
      <c r="F134" s="340">
        <v>113</v>
      </c>
      <c r="G134" s="344"/>
      <c r="H134" s="20"/>
      <c r="I134" s="245"/>
      <c r="J134" s="340">
        <v>113</v>
      </c>
      <c r="K134" s="344"/>
      <c r="L134" s="20"/>
      <c r="M134" s="245"/>
      <c r="N134" s="340">
        <v>113</v>
      </c>
      <c r="O134" s="344"/>
      <c r="P134" s="240"/>
      <c r="Q134" s="340">
        <v>113</v>
      </c>
      <c r="R134" s="344"/>
      <c r="S134" s="240"/>
      <c r="T134" s="340">
        <v>113</v>
      </c>
      <c r="U134" s="344"/>
      <c r="V134" s="200"/>
      <c r="X134" s="249" t="b">
        <f t="shared" si="16"/>
        <v>1</v>
      </c>
      <c r="Y134" s="249" t="b">
        <f t="shared" si="17"/>
        <v>1</v>
      </c>
      <c r="Z134" s="249" t="b">
        <f t="shared" si="18"/>
        <v>1</v>
      </c>
      <c r="AA134" s="249" t="b">
        <f t="shared" si="19"/>
        <v>1</v>
      </c>
      <c r="AB134" s="249" t="b">
        <f t="shared" si="20"/>
        <v>1</v>
      </c>
      <c r="AC134" s="249" t="b">
        <f t="shared" si="21"/>
        <v>1</v>
      </c>
      <c r="AD134" s="249" t="b">
        <f t="shared" si="22"/>
        <v>1</v>
      </c>
      <c r="AE134" s="249" t="b">
        <f t="shared" si="23"/>
        <v>1</v>
      </c>
      <c r="AF134" s="249" t="b">
        <f t="shared" si="24"/>
        <v>1</v>
      </c>
      <c r="AG134" s="249" t="b">
        <f t="shared" si="25"/>
        <v>1</v>
      </c>
      <c r="AH134" s="249" t="b">
        <f t="shared" si="26"/>
        <v>1</v>
      </c>
      <c r="AI134" s="249" t="b">
        <f t="shared" si="27"/>
        <v>1</v>
      </c>
      <c r="AJ134" s="249" t="b">
        <f t="shared" si="28"/>
        <v>1</v>
      </c>
      <c r="AK134" s="249" t="b">
        <f t="shared" si="29"/>
        <v>1</v>
      </c>
      <c r="AL134" s="249" t="b">
        <f t="shared" si="30"/>
        <v>1</v>
      </c>
    </row>
    <row r="135" spans="1:38" ht="16.5" thickBot="1" x14ac:dyDescent="0.3">
      <c r="A135" s="200"/>
      <c r="B135" s="340">
        <v>114</v>
      </c>
      <c r="C135" s="344"/>
      <c r="D135" s="20"/>
      <c r="E135" s="245"/>
      <c r="F135" s="340">
        <v>114</v>
      </c>
      <c r="G135" s="344"/>
      <c r="H135" s="20"/>
      <c r="I135" s="245"/>
      <c r="J135" s="340">
        <v>114</v>
      </c>
      <c r="K135" s="344"/>
      <c r="L135" s="20"/>
      <c r="M135" s="245"/>
      <c r="N135" s="340">
        <v>114</v>
      </c>
      <c r="O135" s="344"/>
      <c r="P135" s="240"/>
      <c r="Q135" s="340">
        <v>114</v>
      </c>
      <c r="R135" s="344"/>
      <c r="S135" s="240"/>
      <c r="T135" s="340">
        <v>114</v>
      </c>
      <c r="U135" s="344"/>
      <c r="V135" s="200"/>
      <c r="X135" s="249" t="b">
        <f t="shared" si="16"/>
        <v>1</v>
      </c>
      <c r="Y135" s="249" t="b">
        <f t="shared" si="17"/>
        <v>1</v>
      </c>
      <c r="Z135" s="249" t="b">
        <f t="shared" si="18"/>
        <v>1</v>
      </c>
      <c r="AA135" s="249" t="b">
        <f t="shared" si="19"/>
        <v>1</v>
      </c>
      <c r="AB135" s="249" t="b">
        <f t="shared" si="20"/>
        <v>1</v>
      </c>
      <c r="AC135" s="249" t="b">
        <f t="shared" si="21"/>
        <v>1</v>
      </c>
      <c r="AD135" s="249" t="b">
        <f t="shared" si="22"/>
        <v>1</v>
      </c>
      <c r="AE135" s="249" t="b">
        <f t="shared" si="23"/>
        <v>1</v>
      </c>
      <c r="AF135" s="249" t="b">
        <f t="shared" si="24"/>
        <v>1</v>
      </c>
      <c r="AG135" s="249" t="b">
        <f t="shared" si="25"/>
        <v>1</v>
      </c>
      <c r="AH135" s="249" t="b">
        <f t="shared" si="26"/>
        <v>1</v>
      </c>
      <c r="AI135" s="249" t="b">
        <f t="shared" si="27"/>
        <v>1</v>
      </c>
      <c r="AJ135" s="249" t="b">
        <f t="shared" si="28"/>
        <v>1</v>
      </c>
      <c r="AK135" s="249" t="b">
        <f t="shared" si="29"/>
        <v>1</v>
      </c>
      <c r="AL135" s="249" t="b">
        <f t="shared" si="30"/>
        <v>1</v>
      </c>
    </row>
    <row r="136" spans="1:38" ht="16.5" thickBot="1" x14ac:dyDescent="0.3">
      <c r="A136" s="200"/>
      <c r="B136" s="340">
        <v>115</v>
      </c>
      <c r="C136" s="344"/>
      <c r="D136" s="20"/>
      <c r="E136" s="245"/>
      <c r="F136" s="340">
        <v>115</v>
      </c>
      <c r="G136" s="344"/>
      <c r="H136" s="20"/>
      <c r="I136" s="245"/>
      <c r="J136" s="340">
        <v>115</v>
      </c>
      <c r="K136" s="344"/>
      <c r="L136" s="20"/>
      <c r="M136" s="245"/>
      <c r="N136" s="340">
        <v>115</v>
      </c>
      <c r="O136" s="344"/>
      <c r="P136" s="240"/>
      <c r="Q136" s="340">
        <v>115</v>
      </c>
      <c r="R136" s="344"/>
      <c r="S136" s="240"/>
      <c r="T136" s="340">
        <v>115</v>
      </c>
      <c r="U136" s="344"/>
      <c r="V136" s="200"/>
      <c r="X136" s="249" t="b">
        <f t="shared" si="16"/>
        <v>1</v>
      </c>
      <c r="Y136" s="249" t="b">
        <f t="shared" si="17"/>
        <v>1</v>
      </c>
      <c r="Z136" s="249" t="b">
        <f t="shared" si="18"/>
        <v>1</v>
      </c>
      <c r="AA136" s="249" t="b">
        <f t="shared" si="19"/>
        <v>1</v>
      </c>
      <c r="AB136" s="249" t="b">
        <f t="shared" si="20"/>
        <v>1</v>
      </c>
      <c r="AC136" s="249" t="b">
        <f t="shared" si="21"/>
        <v>1</v>
      </c>
      <c r="AD136" s="249" t="b">
        <f t="shared" si="22"/>
        <v>1</v>
      </c>
      <c r="AE136" s="249" t="b">
        <f t="shared" si="23"/>
        <v>1</v>
      </c>
      <c r="AF136" s="249" t="b">
        <f t="shared" si="24"/>
        <v>1</v>
      </c>
      <c r="AG136" s="249" t="b">
        <f t="shared" si="25"/>
        <v>1</v>
      </c>
      <c r="AH136" s="249" t="b">
        <f t="shared" si="26"/>
        <v>1</v>
      </c>
      <c r="AI136" s="249" t="b">
        <f t="shared" si="27"/>
        <v>1</v>
      </c>
      <c r="AJ136" s="249" t="b">
        <f t="shared" si="28"/>
        <v>1</v>
      </c>
      <c r="AK136" s="249" t="b">
        <f t="shared" si="29"/>
        <v>1</v>
      </c>
      <c r="AL136" s="249" t="b">
        <f t="shared" si="30"/>
        <v>1</v>
      </c>
    </row>
    <row r="137" spans="1:38" ht="16.5" thickBot="1" x14ac:dyDescent="0.3">
      <c r="A137" s="200"/>
      <c r="B137" s="340">
        <v>116</v>
      </c>
      <c r="C137" s="344"/>
      <c r="D137" s="20"/>
      <c r="E137" s="245"/>
      <c r="F137" s="340">
        <v>116</v>
      </c>
      <c r="G137" s="344"/>
      <c r="H137" s="20"/>
      <c r="I137" s="245"/>
      <c r="J137" s="340">
        <v>116</v>
      </c>
      <c r="K137" s="344"/>
      <c r="L137" s="20"/>
      <c r="M137" s="245"/>
      <c r="N137" s="340">
        <v>116</v>
      </c>
      <c r="O137" s="344"/>
      <c r="P137" s="240"/>
      <c r="Q137" s="340">
        <v>116</v>
      </c>
      <c r="R137" s="344"/>
      <c r="S137" s="240"/>
      <c r="T137" s="340">
        <v>116</v>
      </c>
      <c r="U137" s="344"/>
      <c r="V137" s="200"/>
      <c r="X137" s="249" t="b">
        <f t="shared" si="16"/>
        <v>1</v>
      </c>
      <c r="Y137" s="249" t="b">
        <f t="shared" si="17"/>
        <v>1</v>
      </c>
      <c r="Z137" s="249" t="b">
        <f t="shared" si="18"/>
        <v>1</v>
      </c>
      <c r="AA137" s="249" t="b">
        <f t="shared" si="19"/>
        <v>1</v>
      </c>
      <c r="AB137" s="249" t="b">
        <f t="shared" si="20"/>
        <v>1</v>
      </c>
      <c r="AC137" s="249" t="b">
        <f t="shared" si="21"/>
        <v>1</v>
      </c>
      <c r="AD137" s="249" t="b">
        <f t="shared" si="22"/>
        <v>1</v>
      </c>
      <c r="AE137" s="249" t="b">
        <f t="shared" si="23"/>
        <v>1</v>
      </c>
      <c r="AF137" s="249" t="b">
        <f t="shared" si="24"/>
        <v>1</v>
      </c>
      <c r="AG137" s="249" t="b">
        <f t="shared" si="25"/>
        <v>1</v>
      </c>
      <c r="AH137" s="249" t="b">
        <f t="shared" si="26"/>
        <v>1</v>
      </c>
      <c r="AI137" s="249" t="b">
        <f t="shared" si="27"/>
        <v>1</v>
      </c>
      <c r="AJ137" s="249" t="b">
        <f t="shared" si="28"/>
        <v>1</v>
      </c>
      <c r="AK137" s="249" t="b">
        <f t="shared" si="29"/>
        <v>1</v>
      </c>
      <c r="AL137" s="249" t="b">
        <f t="shared" si="30"/>
        <v>1</v>
      </c>
    </row>
    <row r="138" spans="1:38" ht="16.5" thickBot="1" x14ac:dyDescent="0.3">
      <c r="A138" s="200"/>
      <c r="B138" s="340">
        <v>117</v>
      </c>
      <c r="C138" s="344"/>
      <c r="D138" s="20"/>
      <c r="E138" s="245"/>
      <c r="F138" s="340">
        <v>117</v>
      </c>
      <c r="G138" s="344"/>
      <c r="H138" s="20"/>
      <c r="I138" s="245"/>
      <c r="J138" s="340">
        <v>117</v>
      </c>
      <c r="K138" s="344"/>
      <c r="L138" s="20"/>
      <c r="M138" s="245"/>
      <c r="N138" s="340">
        <v>117</v>
      </c>
      <c r="O138" s="344"/>
      <c r="P138" s="240"/>
      <c r="Q138" s="340">
        <v>117</v>
      </c>
      <c r="R138" s="344"/>
      <c r="S138" s="240"/>
      <c r="T138" s="340">
        <v>117</v>
      </c>
      <c r="U138" s="344"/>
      <c r="V138" s="200"/>
      <c r="X138" s="249" t="b">
        <f t="shared" si="16"/>
        <v>1</v>
      </c>
      <c r="Y138" s="249" t="b">
        <f t="shared" si="17"/>
        <v>1</v>
      </c>
      <c r="Z138" s="249" t="b">
        <f t="shared" si="18"/>
        <v>1</v>
      </c>
      <c r="AA138" s="249" t="b">
        <f t="shared" si="19"/>
        <v>1</v>
      </c>
      <c r="AB138" s="249" t="b">
        <f t="shared" si="20"/>
        <v>1</v>
      </c>
      <c r="AC138" s="249" t="b">
        <f t="shared" si="21"/>
        <v>1</v>
      </c>
      <c r="AD138" s="249" t="b">
        <f t="shared" si="22"/>
        <v>1</v>
      </c>
      <c r="AE138" s="249" t="b">
        <f t="shared" si="23"/>
        <v>1</v>
      </c>
      <c r="AF138" s="249" t="b">
        <f t="shared" si="24"/>
        <v>1</v>
      </c>
      <c r="AG138" s="249" t="b">
        <f t="shared" si="25"/>
        <v>1</v>
      </c>
      <c r="AH138" s="249" t="b">
        <f t="shared" si="26"/>
        <v>1</v>
      </c>
      <c r="AI138" s="249" t="b">
        <f t="shared" si="27"/>
        <v>1</v>
      </c>
      <c r="AJ138" s="249" t="b">
        <f t="shared" si="28"/>
        <v>1</v>
      </c>
      <c r="AK138" s="249" t="b">
        <f t="shared" si="29"/>
        <v>1</v>
      </c>
      <c r="AL138" s="249" t="b">
        <f t="shared" si="30"/>
        <v>1</v>
      </c>
    </row>
    <row r="139" spans="1:38" ht="16.5" thickBot="1" x14ac:dyDescent="0.3">
      <c r="A139" s="200"/>
      <c r="B139" s="340">
        <v>118</v>
      </c>
      <c r="C139" s="344"/>
      <c r="D139" s="20"/>
      <c r="E139" s="245"/>
      <c r="F139" s="340">
        <v>118</v>
      </c>
      <c r="G139" s="344"/>
      <c r="H139" s="20"/>
      <c r="I139" s="245"/>
      <c r="J139" s="340">
        <v>118</v>
      </c>
      <c r="K139" s="344"/>
      <c r="L139" s="20"/>
      <c r="M139" s="245"/>
      <c r="N139" s="340">
        <v>118</v>
      </c>
      <c r="O139" s="344"/>
      <c r="P139" s="240"/>
      <c r="Q139" s="340">
        <v>118</v>
      </c>
      <c r="R139" s="344"/>
      <c r="S139" s="240"/>
      <c r="T139" s="340">
        <v>118</v>
      </c>
      <c r="U139" s="344"/>
      <c r="V139" s="200"/>
      <c r="X139" s="249" t="b">
        <f t="shared" si="16"/>
        <v>1</v>
      </c>
      <c r="Y139" s="249" t="b">
        <f t="shared" si="17"/>
        <v>1</v>
      </c>
      <c r="Z139" s="249" t="b">
        <f t="shared" si="18"/>
        <v>1</v>
      </c>
      <c r="AA139" s="249" t="b">
        <f t="shared" si="19"/>
        <v>1</v>
      </c>
      <c r="AB139" s="249" t="b">
        <f t="shared" si="20"/>
        <v>1</v>
      </c>
      <c r="AC139" s="249" t="b">
        <f t="shared" si="21"/>
        <v>1</v>
      </c>
      <c r="AD139" s="249" t="b">
        <f t="shared" si="22"/>
        <v>1</v>
      </c>
      <c r="AE139" s="249" t="b">
        <f t="shared" si="23"/>
        <v>1</v>
      </c>
      <c r="AF139" s="249" t="b">
        <f t="shared" si="24"/>
        <v>1</v>
      </c>
      <c r="AG139" s="249" t="b">
        <f t="shared" si="25"/>
        <v>1</v>
      </c>
      <c r="AH139" s="249" t="b">
        <f t="shared" si="26"/>
        <v>1</v>
      </c>
      <c r="AI139" s="249" t="b">
        <f t="shared" si="27"/>
        <v>1</v>
      </c>
      <c r="AJ139" s="249" t="b">
        <f t="shared" si="28"/>
        <v>1</v>
      </c>
      <c r="AK139" s="249" t="b">
        <f t="shared" si="29"/>
        <v>1</v>
      </c>
      <c r="AL139" s="249" t="b">
        <f t="shared" si="30"/>
        <v>1</v>
      </c>
    </row>
    <row r="140" spans="1:38" ht="16.5" thickBot="1" x14ac:dyDescent="0.3">
      <c r="A140" s="200"/>
      <c r="B140" s="340">
        <v>119</v>
      </c>
      <c r="C140" s="344"/>
      <c r="D140" s="20"/>
      <c r="E140" s="245"/>
      <c r="F140" s="340">
        <v>119</v>
      </c>
      <c r="G140" s="344"/>
      <c r="H140" s="20"/>
      <c r="I140" s="245"/>
      <c r="J140" s="340">
        <v>119</v>
      </c>
      <c r="K140" s="344"/>
      <c r="L140" s="20"/>
      <c r="M140" s="245"/>
      <c r="N140" s="340">
        <v>119</v>
      </c>
      <c r="O140" s="344"/>
      <c r="P140" s="240"/>
      <c r="Q140" s="340">
        <v>119</v>
      </c>
      <c r="R140" s="344"/>
      <c r="S140" s="240"/>
      <c r="T140" s="340">
        <v>119</v>
      </c>
      <c r="U140" s="344"/>
      <c r="V140" s="200"/>
      <c r="X140" s="249" t="b">
        <f t="shared" si="16"/>
        <v>1</v>
      </c>
      <c r="Y140" s="249" t="b">
        <f t="shared" si="17"/>
        <v>1</v>
      </c>
      <c r="Z140" s="249" t="b">
        <f t="shared" si="18"/>
        <v>1</v>
      </c>
      <c r="AA140" s="249" t="b">
        <f t="shared" si="19"/>
        <v>1</v>
      </c>
      <c r="AB140" s="249" t="b">
        <f t="shared" si="20"/>
        <v>1</v>
      </c>
      <c r="AC140" s="249" t="b">
        <f t="shared" si="21"/>
        <v>1</v>
      </c>
      <c r="AD140" s="249" t="b">
        <f t="shared" si="22"/>
        <v>1</v>
      </c>
      <c r="AE140" s="249" t="b">
        <f t="shared" si="23"/>
        <v>1</v>
      </c>
      <c r="AF140" s="249" t="b">
        <f t="shared" si="24"/>
        <v>1</v>
      </c>
      <c r="AG140" s="249" t="b">
        <f t="shared" si="25"/>
        <v>1</v>
      </c>
      <c r="AH140" s="249" t="b">
        <f t="shared" si="26"/>
        <v>1</v>
      </c>
      <c r="AI140" s="249" t="b">
        <f t="shared" si="27"/>
        <v>1</v>
      </c>
      <c r="AJ140" s="249" t="b">
        <f t="shared" si="28"/>
        <v>1</v>
      </c>
      <c r="AK140" s="249" t="b">
        <f t="shared" si="29"/>
        <v>1</v>
      </c>
      <c r="AL140" s="249" t="b">
        <f t="shared" si="30"/>
        <v>1</v>
      </c>
    </row>
    <row r="141" spans="1:38" ht="16.5" thickBot="1" x14ac:dyDescent="0.3">
      <c r="A141" s="200"/>
      <c r="B141" s="340">
        <v>120</v>
      </c>
      <c r="C141" s="344"/>
      <c r="D141" s="20"/>
      <c r="E141" s="245"/>
      <c r="F141" s="340">
        <v>120</v>
      </c>
      <c r="G141" s="344"/>
      <c r="H141" s="20"/>
      <c r="I141" s="245"/>
      <c r="J141" s="340">
        <v>120</v>
      </c>
      <c r="K141" s="344"/>
      <c r="L141" s="20"/>
      <c r="M141" s="245"/>
      <c r="N141" s="340">
        <v>120</v>
      </c>
      <c r="O141" s="344"/>
      <c r="P141" s="240"/>
      <c r="Q141" s="340">
        <v>120</v>
      </c>
      <c r="R141" s="344"/>
      <c r="S141" s="240"/>
      <c r="T141" s="340">
        <v>120</v>
      </c>
      <c r="U141" s="344"/>
      <c r="V141" s="200"/>
      <c r="X141" s="249" t="b">
        <f t="shared" si="16"/>
        <v>1</v>
      </c>
      <c r="Y141" s="249" t="b">
        <f t="shared" si="17"/>
        <v>1</v>
      </c>
      <c r="Z141" s="249" t="b">
        <f t="shared" si="18"/>
        <v>1</v>
      </c>
      <c r="AA141" s="249" t="b">
        <f t="shared" si="19"/>
        <v>1</v>
      </c>
      <c r="AB141" s="249" t="b">
        <f t="shared" si="20"/>
        <v>1</v>
      </c>
      <c r="AC141" s="249" t="b">
        <f t="shared" si="21"/>
        <v>1</v>
      </c>
      <c r="AD141" s="249" t="b">
        <f t="shared" si="22"/>
        <v>1</v>
      </c>
      <c r="AE141" s="249" t="b">
        <f t="shared" si="23"/>
        <v>1</v>
      </c>
      <c r="AF141" s="249" t="b">
        <f t="shared" si="24"/>
        <v>1</v>
      </c>
      <c r="AG141" s="249" t="b">
        <f t="shared" si="25"/>
        <v>1</v>
      </c>
      <c r="AH141" s="249" t="b">
        <f t="shared" si="26"/>
        <v>1</v>
      </c>
      <c r="AI141" s="249" t="b">
        <f t="shared" si="27"/>
        <v>1</v>
      </c>
      <c r="AJ141" s="249" t="b">
        <f t="shared" si="28"/>
        <v>1</v>
      </c>
      <c r="AK141" s="249" t="b">
        <f t="shared" si="29"/>
        <v>1</v>
      </c>
      <c r="AL141" s="249" t="b">
        <f t="shared" si="30"/>
        <v>1</v>
      </c>
    </row>
    <row r="142" spans="1:38" ht="16.5" thickBot="1" x14ac:dyDescent="0.3">
      <c r="A142" s="200"/>
      <c r="B142" s="340">
        <v>121</v>
      </c>
      <c r="C142" s="344"/>
      <c r="D142" s="20"/>
      <c r="E142" s="245"/>
      <c r="F142" s="340">
        <v>121</v>
      </c>
      <c r="G142" s="344"/>
      <c r="H142" s="20"/>
      <c r="I142" s="245"/>
      <c r="J142" s="340">
        <v>121</v>
      </c>
      <c r="K142" s="344"/>
      <c r="L142" s="20"/>
      <c r="M142" s="245"/>
      <c r="N142" s="340">
        <v>121</v>
      </c>
      <c r="O142" s="344"/>
      <c r="P142" s="240"/>
      <c r="Q142" s="340">
        <v>121</v>
      </c>
      <c r="R142" s="344"/>
      <c r="S142" s="240"/>
      <c r="T142" s="340">
        <v>121</v>
      </c>
      <c r="U142" s="344"/>
      <c r="V142" s="200"/>
      <c r="X142" s="249" t="b">
        <f t="shared" si="16"/>
        <v>1</v>
      </c>
      <c r="Y142" s="249" t="b">
        <f t="shared" si="17"/>
        <v>1</v>
      </c>
      <c r="Z142" s="249" t="b">
        <f t="shared" si="18"/>
        <v>1</v>
      </c>
      <c r="AA142" s="249" t="b">
        <f t="shared" si="19"/>
        <v>1</v>
      </c>
      <c r="AB142" s="249" t="b">
        <f t="shared" si="20"/>
        <v>1</v>
      </c>
      <c r="AC142" s="249" t="b">
        <f t="shared" si="21"/>
        <v>1</v>
      </c>
      <c r="AD142" s="249" t="b">
        <f t="shared" si="22"/>
        <v>1</v>
      </c>
      <c r="AE142" s="249" t="b">
        <f t="shared" si="23"/>
        <v>1</v>
      </c>
      <c r="AF142" s="249" t="b">
        <f t="shared" si="24"/>
        <v>1</v>
      </c>
      <c r="AG142" s="249" t="b">
        <f t="shared" si="25"/>
        <v>1</v>
      </c>
      <c r="AH142" s="249" t="b">
        <f t="shared" si="26"/>
        <v>1</v>
      </c>
      <c r="AI142" s="249" t="b">
        <f t="shared" si="27"/>
        <v>1</v>
      </c>
      <c r="AJ142" s="249" t="b">
        <f t="shared" si="28"/>
        <v>1</v>
      </c>
      <c r="AK142" s="249" t="b">
        <f t="shared" si="29"/>
        <v>1</v>
      </c>
      <c r="AL142" s="249" t="b">
        <f t="shared" si="30"/>
        <v>1</v>
      </c>
    </row>
    <row r="143" spans="1:38" ht="16.5" thickBot="1" x14ac:dyDescent="0.3">
      <c r="A143" s="200"/>
      <c r="B143" s="340">
        <v>122</v>
      </c>
      <c r="C143" s="344"/>
      <c r="D143" s="20"/>
      <c r="E143" s="245"/>
      <c r="F143" s="340">
        <v>122</v>
      </c>
      <c r="G143" s="344"/>
      <c r="H143" s="20"/>
      <c r="I143" s="245"/>
      <c r="J143" s="340">
        <v>122</v>
      </c>
      <c r="K143" s="344"/>
      <c r="L143" s="20"/>
      <c r="M143" s="245"/>
      <c r="N143" s="340">
        <v>122</v>
      </c>
      <c r="O143" s="344"/>
      <c r="P143" s="240"/>
      <c r="Q143" s="340">
        <v>122</v>
      </c>
      <c r="R143" s="344"/>
      <c r="S143" s="240"/>
      <c r="T143" s="340">
        <v>122</v>
      </c>
      <c r="U143" s="344"/>
      <c r="V143" s="200"/>
      <c r="X143" s="249" t="b">
        <f t="shared" si="16"/>
        <v>1</v>
      </c>
      <c r="Y143" s="249" t="b">
        <f t="shared" si="17"/>
        <v>1</v>
      </c>
      <c r="Z143" s="249" t="b">
        <f t="shared" si="18"/>
        <v>1</v>
      </c>
      <c r="AA143" s="249" t="b">
        <f t="shared" si="19"/>
        <v>1</v>
      </c>
      <c r="AB143" s="249" t="b">
        <f t="shared" si="20"/>
        <v>1</v>
      </c>
      <c r="AC143" s="249" t="b">
        <f t="shared" si="21"/>
        <v>1</v>
      </c>
      <c r="AD143" s="249" t="b">
        <f t="shared" si="22"/>
        <v>1</v>
      </c>
      <c r="AE143" s="249" t="b">
        <f t="shared" si="23"/>
        <v>1</v>
      </c>
      <c r="AF143" s="249" t="b">
        <f t="shared" si="24"/>
        <v>1</v>
      </c>
      <c r="AG143" s="249" t="b">
        <f t="shared" si="25"/>
        <v>1</v>
      </c>
      <c r="AH143" s="249" t="b">
        <f t="shared" si="26"/>
        <v>1</v>
      </c>
      <c r="AI143" s="249" t="b">
        <f t="shared" si="27"/>
        <v>1</v>
      </c>
      <c r="AJ143" s="249" t="b">
        <f t="shared" si="28"/>
        <v>1</v>
      </c>
      <c r="AK143" s="249" t="b">
        <f t="shared" si="29"/>
        <v>1</v>
      </c>
      <c r="AL143" s="249" t="b">
        <f t="shared" si="30"/>
        <v>1</v>
      </c>
    </row>
    <row r="144" spans="1:38" ht="16.5" thickBot="1" x14ac:dyDescent="0.3">
      <c r="A144" s="200"/>
      <c r="B144" s="340">
        <v>123</v>
      </c>
      <c r="C144" s="344"/>
      <c r="D144" s="20"/>
      <c r="E144" s="245"/>
      <c r="F144" s="340">
        <v>123</v>
      </c>
      <c r="G144" s="344"/>
      <c r="H144" s="20"/>
      <c r="I144" s="245"/>
      <c r="J144" s="340">
        <v>123</v>
      </c>
      <c r="K144" s="344"/>
      <c r="L144" s="20"/>
      <c r="M144" s="245"/>
      <c r="N144" s="340">
        <v>123</v>
      </c>
      <c r="O144" s="344"/>
      <c r="P144" s="240"/>
      <c r="Q144" s="340">
        <v>123</v>
      </c>
      <c r="R144" s="344"/>
      <c r="S144" s="240"/>
      <c r="T144" s="340">
        <v>123</v>
      </c>
      <c r="U144" s="344"/>
      <c r="V144" s="200"/>
      <c r="X144" s="249" t="b">
        <f t="shared" si="16"/>
        <v>1</v>
      </c>
      <c r="Y144" s="249" t="b">
        <f t="shared" si="17"/>
        <v>1</v>
      </c>
      <c r="Z144" s="249" t="b">
        <f t="shared" si="18"/>
        <v>1</v>
      </c>
      <c r="AA144" s="249" t="b">
        <f t="shared" si="19"/>
        <v>1</v>
      </c>
      <c r="AB144" s="249" t="b">
        <f t="shared" si="20"/>
        <v>1</v>
      </c>
      <c r="AC144" s="249" t="b">
        <f t="shared" si="21"/>
        <v>1</v>
      </c>
      <c r="AD144" s="249" t="b">
        <f t="shared" si="22"/>
        <v>1</v>
      </c>
      <c r="AE144" s="249" t="b">
        <f t="shared" si="23"/>
        <v>1</v>
      </c>
      <c r="AF144" s="249" t="b">
        <f t="shared" si="24"/>
        <v>1</v>
      </c>
      <c r="AG144" s="249" t="b">
        <f t="shared" si="25"/>
        <v>1</v>
      </c>
      <c r="AH144" s="249" t="b">
        <f t="shared" si="26"/>
        <v>1</v>
      </c>
      <c r="AI144" s="249" t="b">
        <f t="shared" si="27"/>
        <v>1</v>
      </c>
      <c r="AJ144" s="249" t="b">
        <f t="shared" si="28"/>
        <v>1</v>
      </c>
      <c r="AK144" s="249" t="b">
        <f t="shared" si="29"/>
        <v>1</v>
      </c>
      <c r="AL144" s="249" t="b">
        <f t="shared" si="30"/>
        <v>1</v>
      </c>
    </row>
    <row r="145" spans="1:38" ht="16.5" thickBot="1" x14ac:dyDescent="0.3">
      <c r="A145" s="200"/>
      <c r="B145" s="340">
        <v>124</v>
      </c>
      <c r="C145" s="344"/>
      <c r="D145" s="20"/>
      <c r="E145" s="245"/>
      <c r="F145" s="340">
        <v>124</v>
      </c>
      <c r="G145" s="344"/>
      <c r="H145" s="20"/>
      <c r="I145" s="245"/>
      <c r="J145" s="340">
        <v>124</v>
      </c>
      <c r="K145" s="344"/>
      <c r="L145" s="20"/>
      <c r="M145" s="245"/>
      <c r="N145" s="340">
        <v>124</v>
      </c>
      <c r="O145" s="344"/>
      <c r="P145" s="240"/>
      <c r="Q145" s="340">
        <v>124</v>
      </c>
      <c r="R145" s="344"/>
      <c r="S145" s="240"/>
      <c r="T145" s="340">
        <v>124</v>
      </c>
      <c r="U145" s="344"/>
      <c r="V145" s="200"/>
      <c r="X145" s="249" t="b">
        <f t="shared" si="16"/>
        <v>1</v>
      </c>
      <c r="Y145" s="249" t="b">
        <f t="shared" si="17"/>
        <v>1</v>
      </c>
      <c r="Z145" s="249" t="b">
        <f t="shared" si="18"/>
        <v>1</v>
      </c>
      <c r="AA145" s="249" t="b">
        <f t="shared" si="19"/>
        <v>1</v>
      </c>
      <c r="AB145" s="249" t="b">
        <f t="shared" si="20"/>
        <v>1</v>
      </c>
      <c r="AC145" s="249" t="b">
        <f t="shared" si="21"/>
        <v>1</v>
      </c>
      <c r="AD145" s="249" t="b">
        <f t="shared" si="22"/>
        <v>1</v>
      </c>
      <c r="AE145" s="249" t="b">
        <f t="shared" si="23"/>
        <v>1</v>
      </c>
      <c r="AF145" s="249" t="b">
        <f t="shared" si="24"/>
        <v>1</v>
      </c>
      <c r="AG145" s="249" t="b">
        <f t="shared" si="25"/>
        <v>1</v>
      </c>
      <c r="AH145" s="249" t="b">
        <f t="shared" si="26"/>
        <v>1</v>
      </c>
      <c r="AI145" s="249" t="b">
        <f t="shared" si="27"/>
        <v>1</v>
      </c>
      <c r="AJ145" s="249" t="b">
        <f t="shared" si="28"/>
        <v>1</v>
      </c>
      <c r="AK145" s="249" t="b">
        <f t="shared" si="29"/>
        <v>1</v>
      </c>
      <c r="AL145" s="249" t="b">
        <f t="shared" si="30"/>
        <v>1</v>
      </c>
    </row>
    <row r="146" spans="1:38" ht="16.5" thickBot="1" x14ac:dyDescent="0.3">
      <c r="A146" s="200"/>
      <c r="B146" s="340">
        <v>125</v>
      </c>
      <c r="C146" s="344"/>
      <c r="D146" s="20"/>
      <c r="E146" s="245"/>
      <c r="F146" s="340">
        <v>125</v>
      </c>
      <c r="G146" s="344"/>
      <c r="H146" s="20"/>
      <c r="I146" s="245"/>
      <c r="J146" s="340">
        <v>125</v>
      </c>
      <c r="K146" s="344"/>
      <c r="L146" s="20"/>
      <c r="M146" s="245"/>
      <c r="N146" s="340">
        <v>125</v>
      </c>
      <c r="O146" s="344"/>
      <c r="P146" s="240"/>
      <c r="Q146" s="340">
        <v>125</v>
      </c>
      <c r="R146" s="344"/>
      <c r="S146" s="240"/>
      <c r="T146" s="340">
        <v>125</v>
      </c>
      <c r="U146" s="344"/>
      <c r="V146" s="200"/>
      <c r="X146" s="249" t="b">
        <f t="shared" si="16"/>
        <v>1</v>
      </c>
      <c r="Y146" s="249" t="b">
        <f t="shared" si="17"/>
        <v>1</v>
      </c>
      <c r="Z146" s="249" t="b">
        <f t="shared" si="18"/>
        <v>1</v>
      </c>
      <c r="AA146" s="249" t="b">
        <f t="shared" si="19"/>
        <v>1</v>
      </c>
      <c r="AB146" s="249" t="b">
        <f t="shared" si="20"/>
        <v>1</v>
      </c>
      <c r="AC146" s="249" t="b">
        <f t="shared" si="21"/>
        <v>1</v>
      </c>
      <c r="AD146" s="249" t="b">
        <f t="shared" si="22"/>
        <v>1</v>
      </c>
      <c r="AE146" s="249" t="b">
        <f t="shared" si="23"/>
        <v>1</v>
      </c>
      <c r="AF146" s="249" t="b">
        <f t="shared" si="24"/>
        <v>1</v>
      </c>
      <c r="AG146" s="249" t="b">
        <f t="shared" si="25"/>
        <v>1</v>
      </c>
      <c r="AH146" s="249" t="b">
        <f t="shared" si="26"/>
        <v>1</v>
      </c>
      <c r="AI146" s="249" t="b">
        <f t="shared" si="27"/>
        <v>1</v>
      </c>
      <c r="AJ146" s="249" t="b">
        <f t="shared" si="28"/>
        <v>1</v>
      </c>
      <c r="AK146" s="249" t="b">
        <f t="shared" si="29"/>
        <v>1</v>
      </c>
      <c r="AL146" s="249" t="b">
        <f t="shared" si="30"/>
        <v>1</v>
      </c>
    </row>
    <row r="147" spans="1:38" ht="16.5" thickBot="1" x14ac:dyDescent="0.3">
      <c r="A147" s="200"/>
      <c r="B147" s="340">
        <v>126</v>
      </c>
      <c r="C147" s="344"/>
      <c r="D147" s="20"/>
      <c r="E147" s="245"/>
      <c r="F147" s="340">
        <v>126</v>
      </c>
      <c r="G147" s="344"/>
      <c r="H147" s="20"/>
      <c r="I147" s="245"/>
      <c r="J147" s="340">
        <v>126</v>
      </c>
      <c r="K147" s="344"/>
      <c r="L147" s="20"/>
      <c r="M147" s="245"/>
      <c r="N147" s="340">
        <v>126</v>
      </c>
      <c r="O147" s="344"/>
      <c r="P147" s="240"/>
      <c r="Q147" s="340">
        <v>126</v>
      </c>
      <c r="R147" s="344"/>
      <c r="S147" s="240"/>
      <c r="T147" s="340">
        <v>126</v>
      </c>
      <c r="U147" s="344"/>
      <c r="V147" s="200"/>
      <c r="X147" s="249" t="b">
        <f t="shared" si="16"/>
        <v>1</v>
      </c>
      <c r="Y147" s="249" t="b">
        <f t="shared" si="17"/>
        <v>1</v>
      </c>
      <c r="Z147" s="249" t="b">
        <f t="shared" si="18"/>
        <v>1</v>
      </c>
      <c r="AA147" s="249" t="b">
        <f t="shared" si="19"/>
        <v>1</v>
      </c>
      <c r="AB147" s="249" t="b">
        <f t="shared" si="20"/>
        <v>1</v>
      </c>
      <c r="AC147" s="249" t="b">
        <f t="shared" si="21"/>
        <v>1</v>
      </c>
      <c r="AD147" s="249" t="b">
        <f t="shared" si="22"/>
        <v>1</v>
      </c>
      <c r="AE147" s="249" t="b">
        <f t="shared" si="23"/>
        <v>1</v>
      </c>
      <c r="AF147" s="249" t="b">
        <f t="shared" si="24"/>
        <v>1</v>
      </c>
      <c r="AG147" s="249" t="b">
        <f t="shared" si="25"/>
        <v>1</v>
      </c>
      <c r="AH147" s="249" t="b">
        <f t="shared" si="26"/>
        <v>1</v>
      </c>
      <c r="AI147" s="249" t="b">
        <f t="shared" si="27"/>
        <v>1</v>
      </c>
      <c r="AJ147" s="249" t="b">
        <f t="shared" si="28"/>
        <v>1</v>
      </c>
      <c r="AK147" s="249" t="b">
        <f t="shared" si="29"/>
        <v>1</v>
      </c>
      <c r="AL147" s="249" t="b">
        <f t="shared" si="30"/>
        <v>1</v>
      </c>
    </row>
    <row r="148" spans="1:38" ht="16.5" thickBot="1" x14ac:dyDescent="0.3">
      <c r="A148" s="200"/>
      <c r="B148" s="340">
        <v>127</v>
      </c>
      <c r="C148" s="344"/>
      <c r="D148" s="20"/>
      <c r="E148" s="245"/>
      <c r="F148" s="340">
        <v>127</v>
      </c>
      <c r="G148" s="344"/>
      <c r="H148" s="20"/>
      <c r="I148" s="245"/>
      <c r="J148" s="340">
        <v>127</v>
      </c>
      <c r="K148" s="344"/>
      <c r="L148" s="20"/>
      <c r="M148" s="245"/>
      <c r="N148" s="340">
        <v>127</v>
      </c>
      <c r="O148" s="344"/>
      <c r="P148" s="240"/>
      <c r="Q148" s="340">
        <v>127</v>
      </c>
      <c r="R148" s="344"/>
      <c r="S148" s="240"/>
      <c r="T148" s="340">
        <v>127</v>
      </c>
      <c r="U148" s="344"/>
      <c r="V148" s="200"/>
      <c r="X148" s="249" t="b">
        <f t="shared" si="16"/>
        <v>1</v>
      </c>
      <c r="Y148" s="249" t="b">
        <f t="shared" si="17"/>
        <v>1</v>
      </c>
      <c r="Z148" s="249" t="b">
        <f t="shared" si="18"/>
        <v>1</v>
      </c>
      <c r="AA148" s="249" t="b">
        <f t="shared" si="19"/>
        <v>1</v>
      </c>
      <c r="AB148" s="249" t="b">
        <f t="shared" si="20"/>
        <v>1</v>
      </c>
      <c r="AC148" s="249" t="b">
        <f t="shared" si="21"/>
        <v>1</v>
      </c>
      <c r="AD148" s="249" t="b">
        <f t="shared" si="22"/>
        <v>1</v>
      </c>
      <c r="AE148" s="249" t="b">
        <f t="shared" si="23"/>
        <v>1</v>
      </c>
      <c r="AF148" s="249" t="b">
        <f t="shared" si="24"/>
        <v>1</v>
      </c>
      <c r="AG148" s="249" t="b">
        <f t="shared" si="25"/>
        <v>1</v>
      </c>
      <c r="AH148" s="249" t="b">
        <f t="shared" si="26"/>
        <v>1</v>
      </c>
      <c r="AI148" s="249" t="b">
        <f t="shared" si="27"/>
        <v>1</v>
      </c>
      <c r="AJ148" s="249" t="b">
        <f t="shared" si="28"/>
        <v>1</v>
      </c>
      <c r="AK148" s="249" t="b">
        <f t="shared" si="29"/>
        <v>1</v>
      </c>
      <c r="AL148" s="249" t="b">
        <f t="shared" si="30"/>
        <v>1</v>
      </c>
    </row>
    <row r="149" spans="1:38" ht="16.5" thickBot="1" x14ac:dyDescent="0.3">
      <c r="A149" s="200"/>
      <c r="B149" s="340">
        <v>128</v>
      </c>
      <c r="C149" s="344"/>
      <c r="D149" s="20"/>
      <c r="E149" s="245"/>
      <c r="F149" s="340">
        <v>128</v>
      </c>
      <c r="G149" s="344"/>
      <c r="H149" s="20"/>
      <c r="I149" s="245"/>
      <c r="J149" s="340">
        <v>128</v>
      </c>
      <c r="K149" s="344"/>
      <c r="L149" s="20"/>
      <c r="M149" s="245"/>
      <c r="N149" s="340">
        <v>128</v>
      </c>
      <c r="O149" s="344"/>
      <c r="P149" s="240"/>
      <c r="Q149" s="340">
        <v>128</v>
      </c>
      <c r="R149" s="344"/>
      <c r="S149" s="240"/>
      <c r="T149" s="340">
        <v>128</v>
      </c>
      <c r="U149" s="344"/>
      <c r="V149" s="200"/>
      <c r="X149" s="249" t="b">
        <f t="shared" si="16"/>
        <v>1</v>
      </c>
      <c r="Y149" s="249" t="b">
        <f t="shared" si="17"/>
        <v>1</v>
      </c>
      <c r="Z149" s="249" t="b">
        <f t="shared" si="18"/>
        <v>1</v>
      </c>
      <c r="AA149" s="249" t="b">
        <f t="shared" si="19"/>
        <v>1</v>
      </c>
      <c r="AB149" s="249" t="b">
        <f t="shared" si="20"/>
        <v>1</v>
      </c>
      <c r="AC149" s="249" t="b">
        <f t="shared" si="21"/>
        <v>1</v>
      </c>
      <c r="AD149" s="249" t="b">
        <f t="shared" si="22"/>
        <v>1</v>
      </c>
      <c r="AE149" s="249" t="b">
        <f t="shared" si="23"/>
        <v>1</v>
      </c>
      <c r="AF149" s="249" t="b">
        <f t="shared" si="24"/>
        <v>1</v>
      </c>
      <c r="AG149" s="249" t="b">
        <f t="shared" si="25"/>
        <v>1</v>
      </c>
      <c r="AH149" s="249" t="b">
        <f t="shared" si="26"/>
        <v>1</v>
      </c>
      <c r="AI149" s="249" t="b">
        <f t="shared" si="27"/>
        <v>1</v>
      </c>
      <c r="AJ149" s="249" t="b">
        <f t="shared" si="28"/>
        <v>1</v>
      </c>
      <c r="AK149" s="249" t="b">
        <f t="shared" si="29"/>
        <v>1</v>
      </c>
      <c r="AL149" s="249" t="b">
        <f t="shared" si="30"/>
        <v>1</v>
      </c>
    </row>
    <row r="150" spans="1:38" ht="16.5" thickBot="1" x14ac:dyDescent="0.3">
      <c r="A150" s="200"/>
      <c r="B150" s="340">
        <v>129</v>
      </c>
      <c r="C150" s="344"/>
      <c r="D150" s="20"/>
      <c r="E150" s="245"/>
      <c r="F150" s="340">
        <v>129</v>
      </c>
      <c r="G150" s="344"/>
      <c r="H150" s="20"/>
      <c r="I150" s="245"/>
      <c r="J150" s="340">
        <v>129</v>
      </c>
      <c r="K150" s="344"/>
      <c r="L150" s="20"/>
      <c r="M150" s="245"/>
      <c r="N150" s="340">
        <v>129</v>
      </c>
      <c r="O150" s="344"/>
      <c r="P150" s="240"/>
      <c r="Q150" s="340">
        <v>129</v>
      </c>
      <c r="R150" s="344"/>
      <c r="S150" s="240"/>
      <c r="T150" s="340">
        <v>129</v>
      </c>
      <c r="U150" s="344"/>
      <c r="V150" s="200"/>
      <c r="X150" s="249" t="b">
        <f t="shared" ref="X150:X213" si="31">IF(C150="",TRUE,(IF(ISNUMBER(MATCH(C150,countries,0)),TRUE,FALSE)))</f>
        <v>1</v>
      </c>
      <c r="Y150" s="249" t="b">
        <f t="shared" ref="Y150:Y213" si="32">IF(G150="",TRUE,(IF(ISNUMBER(MATCH(G150,countries,0)),TRUE,FALSE)))</f>
        <v>1</v>
      </c>
      <c r="Z150" s="249" t="b">
        <f t="shared" ref="Z150:Z213" si="33">IF(K150="",TRUE,(IF(ISNUMBER(MATCH(K150,countries,0)),TRUE,FALSE)))</f>
        <v>1</v>
      </c>
      <c r="AA150" s="249" t="b">
        <f t="shared" ref="AA150:AA213" si="34">IF(O150="",TRUE,(IF(ISNUMBER(MATCH(O150,Countries2,0)),TRUE,FALSE)))</f>
        <v>1</v>
      </c>
      <c r="AB150" s="249" t="b">
        <f t="shared" ref="AB150:AB213" si="35">IF(R150="",TRUE,(IF(ISNUMBER(MATCH(R150,Countries2,0)),TRUE,FALSE)))</f>
        <v>1</v>
      </c>
      <c r="AC150" s="249" t="b">
        <f t="shared" ref="AC150:AC213" si="36">IF(U150="",TRUE,(IF(ISNUMBER(MATCH(U150,Countries2,0)),TRUE,FALSE)))</f>
        <v>1</v>
      </c>
      <c r="AD150" s="249" t="b">
        <f t="shared" ref="AD150:AD213" si="37">IF(C150="",TRUE,(IF(D150&lt;&gt;"",TRUE,FALSE)))</f>
        <v>1</v>
      </c>
      <c r="AE150" s="249" t="b">
        <f t="shared" ref="AE150:AE213" si="38">IF(D150="",TRUE,(IF(C150&lt;&gt;"",TRUE,FALSE)))</f>
        <v>1</v>
      </c>
      <c r="AF150" s="249" t="b">
        <f t="shared" ref="AF150:AF213" si="39">IF(G150="",TRUE,(IF(H150&lt;&gt;"",TRUE,FALSE)))</f>
        <v>1</v>
      </c>
      <c r="AG150" s="249" t="b">
        <f t="shared" ref="AG150:AG213" si="40">IF(H150="",TRUE,(IF(G150&lt;&gt;"",TRUE,FALSE)))</f>
        <v>1</v>
      </c>
      <c r="AH150" s="249" t="b">
        <f t="shared" ref="AH150:AH213" si="41">IF(K150="",TRUE,(IF(L150&lt;&gt;"",TRUE,FALSE)))</f>
        <v>1</v>
      </c>
      <c r="AI150" s="249" t="b">
        <f t="shared" ref="AI150:AI213" si="42">IF(L150="",TRUE,(IF(K150&lt;&gt;"",TRUE,FALSE)))</f>
        <v>1</v>
      </c>
      <c r="AJ150" s="249" t="b">
        <f t="shared" ref="AJ150:AJ213" si="43">IF(AND(C150="N/A",D150&lt;&gt;0),FALSE,TRUE)</f>
        <v>1</v>
      </c>
      <c r="AK150" s="249" t="b">
        <f t="shared" ref="AK150:AK213" si="44">IF(AND(G150="N/A",H150&lt;&gt;0),FALSE,TRUE)</f>
        <v>1</v>
      </c>
      <c r="AL150" s="249" t="b">
        <f t="shared" ref="AL150:AL213" si="45">IF(AND(K150="N/A",L150&lt;&gt;0),FALSE,TRUE)</f>
        <v>1</v>
      </c>
    </row>
    <row r="151" spans="1:38" ht="16.5" thickBot="1" x14ac:dyDescent="0.3">
      <c r="A151" s="200"/>
      <c r="B151" s="340">
        <v>130</v>
      </c>
      <c r="C151" s="344"/>
      <c r="D151" s="20"/>
      <c r="E151" s="245"/>
      <c r="F151" s="340">
        <v>130</v>
      </c>
      <c r="G151" s="344"/>
      <c r="H151" s="20"/>
      <c r="I151" s="245"/>
      <c r="J151" s="340">
        <v>130</v>
      </c>
      <c r="K151" s="344"/>
      <c r="L151" s="20"/>
      <c r="M151" s="245"/>
      <c r="N151" s="340">
        <v>130</v>
      </c>
      <c r="O151" s="344"/>
      <c r="P151" s="240"/>
      <c r="Q151" s="340">
        <v>130</v>
      </c>
      <c r="R151" s="344"/>
      <c r="S151" s="240"/>
      <c r="T151" s="340">
        <v>130</v>
      </c>
      <c r="U151" s="344"/>
      <c r="V151" s="200"/>
      <c r="X151" s="249" t="b">
        <f t="shared" si="31"/>
        <v>1</v>
      </c>
      <c r="Y151" s="249" t="b">
        <f t="shared" si="32"/>
        <v>1</v>
      </c>
      <c r="Z151" s="249" t="b">
        <f t="shared" si="33"/>
        <v>1</v>
      </c>
      <c r="AA151" s="249" t="b">
        <f t="shared" si="34"/>
        <v>1</v>
      </c>
      <c r="AB151" s="249" t="b">
        <f t="shared" si="35"/>
        <v>1</v>
      </c>
      <c r="AC151" s="249" t="b">
        <f t="shared" si="36"/>
        <v>1</v>
      </c>
      <c r="AD151" s="249" t="b">
        <f t="shared" si="37"/>
        <v>1</v>
      </c>
      <c r="AE151" s="249" t="b">
        <f t="shared" si="38"/>
        <v>1</v>
      </c>
      <c r="AF151" s="249" t="b">
        <f t="shared" si="39"/>
        <v>1</v>
      </c>
      <c r="AG151" s="249" t="b">
        <f t="shared" si="40"/>
        <v>1</v>
      </c>
      <c r="AH151" s="249" t="b">
        <f t="shared" si="41"/>
        <v>1</v>
      </c>
      <c r="AI151" s="249" t="b">
        <f t="shared" si="42"/>
        <v>1</v>
      </c>
      <c r="AJ151" s="249" t="b">
        <f t="shared" si="43"/>
        <v>1</v>
      </c>
      <c r="AK151" s="249" t="b">
        <f t="shared" si="44"/>
        <v>1</v>
      </c>
      <c r="AL151" s="249" t="b">
        <f t="shared" si="45"/>
        <v>1</v>
      </c>
    </row>
    <row r="152" spans="1:38" ht="16.5" thickBot="1" x14ac:dyDescent="0.3">
      <c r="A152" s="200"/>
      <c r="B152" s="340">
        <v>131</v>
      </c>
      <c r="C152" s="344"/>
      <c r="D152" s="20"/>
      <c r="E152" s="245"/>
      <c r="F152" s="340">
        <v>131</v>
      </c>
      <c r="G152" s="344"/>
      <c r="H152" s="20"/>
      <c r="I152" s="245"/>
      <c r="J152" s="340">
        <v>131</v>
      </c>
      <c r="K152" s="344"/>
      <c r="L152" s="20"/>
      <c r="M152" s="245"/>
      <c r="N152" s="340">
        <v>131</v>
      </c>
      <c r="O152" s="344"/>
      <c r="P152" s="240"/>
      <c r="Q152" s="340">
        <v>131</v>
      </c>
      <c r="R152" s="344"/>
      <c r="S152" s="240"/>
      <c r="T152" s="340">
        <v>131</v>
      </c>
      <c r="U152" s="344"/>
      <c r="V152" s="200"/>
      <c r="X152" s="249" t="b">
        <f t="shared" si="31"/>
        <v>1</v>
      </c>
      <c r="Y152" s="249" t="b">
        <f t="shared" si="32"/>
        <v>1</v>
      </c>
      <c r="Z152" s="249" t="b">
        <f t="shared" si="33"/>
        <v>1</v>
      </c>
      <c r="AA152" s="249" t="b">
        <f t="shared" si="34"/>
        <v>1</v>
      </c>
      <c r="AB152" s="249" t="b">
        <f t="shared" si="35"/>
        <v>1</v>
      </c>
      <c r="AC152" s="249" t="b">
        <f t="shared" si="36"/>
        <v>1</v>
      </c>
      <c r="AD152" s="249" t="b">
        <f t="shared" si="37"/>
        <v>1</v>
      </c>
      <c r="AE152" s="249" t="b">
        <f t="shared" si="38"/>
        <v>1</v>
      </c>
      <c r="AF152" s="249" t="b">
        <f t="shared" si="39"/>
        <v>1</v>
      </c>
      <c r="AG152" s="249" t="b">
        <f t="shared" si="40"/>
        <v>1</v>
      </c>
      <c r="AH152" s="249" t="b">
        <f t="shared" si="41"/>
        <v>1</v>
      </c>
      <c r="AI152" s="249" t="b">
        <f t="shared" si="42"/>
        <v>1</v>
      </c>
      <c r="AJ152" s="249" t="b">
        <f t="shared" si="43"/>
        <v>1</v>
      </c>
      <c r="AK152" s="249" t="b">
        <f t="shared" si="44"/>
        <v>1</v>
      </c>
      <c r="AL152" s="249" t="b">
        <f t="shared" si="45"/>
        <v>1</v>
      </c>
    </row>
    <row r="153" spans="1:38" ht="16.5" thickBot="1" x14ac:dyDescent="0.3">
      <c r="A153" s="200"/>
      <c r="B153" s="340">
        <v>132</v>
      </c>
      <c r="C153" s="344"/>
      <c r="D153" s="20"/>
      <c r="E153" s="245"/>
      <c r="F153" s="340">
        <v>132</v>
      </c>
      <c r="G153" s="344"/>
      <c r="H153" s="20"/>
      <c r="I153" s="245"/>
      <c r="J153" s="340">
        <v>132</v>
      </c>
      <c r="K153" s="344"/>
      <c r="L153" s="20"/>
      <c r="M153" s="245"/>
      <c r="N153" s="340">
        <v>132</v>
      </c>
      <c r="O153" s="344"/>
      <c r="P153" s="240"/>
      <c r="Q153" s="340">
        <v>132</v>
      </c>
      <c r="R153" s="344"/>
      <c r="S153" s="240"/>
      <c r="T153" s="340">
        <v>132</v>
      </c>
      <c r="U153" s="344"/>
      <c r="V153" s="200"/>
      <c r="X153" s="249" t="b">
        <f t="shared" si="31"/>
        <v>1</v>
      </c>
      <c r="Y153" s="249" t="b">
        <f t="shared" si="32"/>
        <v>1</v>
      </c>
      <c r="Z153" s="249" t="b">
        <f t="shared" si="33"/>
        <v>1</v>
      </c>
      <c r="AA153" s="249" t="b">
        <f t="shared" si="34"/>
        <v>1</v>
      </c>
      <c r="AB153" s="249" t="b">
        <f t="shared" si="35"/>
        <v>1</v>
      </c>
      <c r="AC153" s="249" t="b">
        <f t="shared" si="36"/>
        <v>1</v>
      </c>
      <c r="AD153" s="249" t="b">
        <f t="shared" si="37"/>
        <v>1</v>
      </c>
      <c r="AE153" s="249" t="b">
        <f t="shared" si="38"/>
        <v>1</v>
      </c>
      <c r="AF153" s="249" t="b">
        <f t="shared" si="39"/>
        <v>1</v>
      </c>
      <c r="AG153" s="249" t="b">
        <f t="shared" si="40"/>
        <v>1</v>
      </c>
      <c r="AH153" s="249" t="b">
        <f t="shared" si="41"/>
        <v>1</v>
      </c>
      <c r="AI153" s="249" t="b">
        <f t="shared" si="42"/>
        <v>1</v>
      </c>
      <c r="AJ153" s="249" t="b">
        <f t="shared" si="43"/>
        <v>1</v>
      </c>
      <c r="AK153" s="249" t="b">
        <f t="shared" si="44"/>
        <v>1</v>
      </c>
      <c r="AL153" s="249" t="b">
        <f t="shared" si="45"/>
        <v>1</v>
      </c>
    </row>
    <row r="154" spans="1:38" ht="16.5" thickBot="1" x14ac:dyDescent="0.3">
      <c r="A154" s="200"/>
      <c r="B154" s="340">
        <v>133</v>
      </c>
      <c r="C154" s="344"/>
      <c r="D154" s="20"/>
      <c r="E154" s="245"/>
      <c r="F154" s="340">
        <v>133</v>
      </c>
      <c r="G154" s="344"/>
      <c r="H154" s="20"/>
      <c r="I154" s="245"/>
      <c r="J154" s="340">
        <v>133</v>
      </c>
      <c r="K154" s="344"/>
      <c r="L154" s="20"/>
      <c r="M154" s="245"/>
      <c r="N154" s="340">
        <v>133</v>
      </c>
      <c r="O154" s="344"/>
      <c r="P154" s="240"/>
      <c r="Q154" s="340">
        <v>133</v>
      </c>
      <c r="R154" s="344"/>
      <c r="S154" s="240"/>
      <c r="T154" s="340">
        <v>133</v>
      </c>
      <c r="U154" s="344"/>
      <c r="V154" s="200"/>
      <c r="X154" s="249" t="b">
        <f t="shared" si="31"/>
        <v>1</v>
      </c>
      <c r="Y154" s="249" t="b">
        <f t="shared" si="32"/>
        <v>1</v>
      </c>
      <c r="Z154" s="249" t="b">
        <f t="shared" si="33"/>
        <v>1</v>
      </c>
      <c r="AA154" s="249" t="b">
        <f t="shared" si="34"/>
        <v>1</v>
      </c>
      <c r="AB154" s="249" t="b">
        <f t="shared" si="35"/>
        <v>1</v>
      </c>
      <c r="AC154" s="249" t="b">
        <f t="shared" si="36"/>
        <v>1</v>
      </c>
      <c r="AD154" s="249" t="b">
        <f t="shared" si="37"/>
        <v>1</v>
      </c>
      <c r="AE154" s="249" t="b">
        <f t="shared" si="38"/>
        <v>1</v>
      </c>
      <c r="AF154" s="249" t="b">
        <f t="shared" si="39"/>
        <v>1</v>
      </c>
      <c r="AG154" s="249" t="b">
        <f t="shared" si="40"/>
        <v>1</v>
      </c>
      <c r="AH154" s="249" t="b">
        <f t="shared" si="41"/>
        <v>1</v>
      </c>
      <c r="AI154" s="249" t="b">
        <f t="shared" si="42"/>
        <v>1</v>
      </c>
      <c r="AJ154" s="249" t="b">
        <f t="shared" si="43"/>
        <v>1</v>
      </c>
      <c r="AK154" s="249" t="b">
        <f t="shared" si="44"/>
        <v>1</v>
      </c>
      <c r="AL154" s="249" t="b">
        <f t="shared" si="45"/>
        <v>1</v>
      </c>
    </row>
    <row r="155" spans="1:38" ht="16.5" thickBot="1" x14ac:dyDescent="0.3">
      <c r="A155" s="200"/>
      <c r="B155" s="340">
        <v>134</v>
      </c>
      <c r="C155" s="344"/>
      <c r="D155" s="20"/>
      <c r="E155" s="245"/>
      <c r="F155" s="340">
        <v>134</v>
      </c>
      <c r="G155" s="344"/>
      <c r="H155" s="20"/>
      <c r="I155" s="245"/>
      <c r="J155" s="340">
        <v>134</v>
      </c>
      <c r="K155" s="344"/>
      <c r="L155" s="20"/>
      <c r="M155" s="245"/>
      <c r="N155" s="340">
        <v>134</v>
      </c>
      <c r="O155" s="344"/>
      <c r="P155" s="240"/>
      <c r="Q155" s="340">
        <v>134</v>
      </c>
      <c r="R155" s="344"/>
      <c r="S155" s="240"/>
      <c r="T155" s="340">
        <v>134</v>
      </c>
      <c r="U155" s="344"/>
      <c r="V155" s="200"/>
      <c r="X155" s="249" t="b">
        <f t="shared" si="31"/>
        <v>1</v>
      </c>
      <c r="Y155" s="249" t="b">
        <f t="shared" si="32"/>
        <v>1</v>
      </c>
      <c r="Z155" s="249" t="b">
        <f t="shared" si="33"/>
        <v>1</v>
      </c>
      <c r="AA155" s="249" t="b">
        <f t="shared" si="34"/>
        <v>1</v>
      </c>
      <c r="AB155" s="249" t="b">
        <f t="shared" si="35"/>
        <v>1</v>
      </c>
      <c r="AC155" s="249" t="b">
        <f t="shared" si="36"/>
        <v>1</v>
      </c>
      <c r="AD155" s="249" t="b">
        <f t="shared" si="37"/>
        <v>1</v>
      </c>
      <c r="AE155" s="249" t="b">
        <f t="shared" si="38"/>
        <v>1</v>
      </c>
      <c r="AF155" s="249" t="b">
        <f t="shared" si="39"/>
        <v>1</v>
      </c>
      <c r="AG155" s="249" t="b">
        <f t="shared" si="40"/>
        <v>1</v>
      </c>
      <c r="AH155" s="249" t="b">
        <f t="shared" si="41"/>
        <v>1</v>
      </c>
      <c r="AI155" s="249" t="b">
        <f t="shared" si="42"/>
        <v>1</v>
      </c>
      <c r="AJ155" s="249" t="b">
        <f t="shared" si="43"/>
        <v>1</v>
      </c>
      <c r="AK155" s="249" t="b">
        <f t="shared" si="44"/>
        <v>1</v>
      </c>
      <c r="AL155" s="249" t="b">
        <f t="shared" si="45"/>
        <v>1</v>
      </c>
    </row>
    <row r="156" spans="1:38" ht="16.5" thickBot="1" x14ac:dyDescent="0.3">
      <c r="A156" s="200"/>
      <c r="B156" s="340">
        <v>135</v>
      </c>
      <c r="C156" s="344"/>
      <c r="D156" s="20"/>
      <c r="E156" s="245"/>
      <c r="F156" s="340">
        <v>135</v>
      </c>
      <c r="G156" s="344"/>
      <c r="H156" s="20"/>
      <c r="I156" s="245"/>
      <c r="J156" s="340">
        <v>135</v>
      </c>
      <c r="K156" s="344"/>
      <c r="L156" s="20"/>
      <c r="M156" s="245"/>
      <c r="N156" s="340">
        <v>135</v>
      </c>
      <c r="O156" s="344"/>
      <c r="P156" s="240"/>
      <c r="Q156" s="340">
        <v>135</v>
      </c>
      <c r="R156" s="344"/>
      <c r="S156" s="240"/>
      <c r="T156" s="340">
        <v>135</v>
      </c>
      <c r="U156" s="344"/>
      <c r="V156" s="200"/>
      <c r="X156" s="249" t="b">
        <f t="shared" si="31"/>
        <v>1</v>
      </c>
      <c r="Y156" s="249" t="b">
        <f t="shared" si="32"/>
        <v>1</v>
      </c>
      <c r="Z156" s="249" t="b">
        <f t="shared" si="33"/>
        <v>1</v>
      </c>
      <c r="AA156" s="249" t="b">
        <f t="shared" si="34"/>
        <v>1</v>
      </c>
      <c r="AB156" s="249" t="b">
        <f t="shared" si="35"/>
        <v>1</v>
      </c>
      <c r="AC156" s="249" t="b">
        <f t="shared" si="36"/>
        <v>1</v>
      </c>
      <c r="AD156" s="249" t="b">
        <f t="shared" si="37"/>
        <v>1</v>
      </c>
      <c r="AE156" s="249" t="b">
        <f t="shared" si="38"/>
        <v>1</v>
      </c>
      <c r="AF156" s="249" t="b">
        <f t="shared" si="39"/>
        <v>1</v>
      </c>
      <c r="AG156" s="249" t="b">
        <f t="shared" si="40"/>
        <v>1</v>
      </c>
      <c r="AH156" s="249" t="b">
        <f t="shared" si="41"/>
        <v>1</v>
      </c>
      <c r="AI156" s="249" t="b">
        <f t="shared" si="42"/>
        <v>1</v>
      </c>
      <c r="AJ156" s="249" t="b">
        <f t="shared" si="43"/>
        <v>1</v>
      </c>
      <c r="AK156" s="249" t="b">
        <f t="shared" si="44"/>
        <v>1</v>
      </c>
      <c r="AL156" s="249" t="b">
        <f t="shared" si="45"/>
        <v>1</v>
      </c>
    </row>
    <row r="157" spans="1:38" ht="16.5" thickBot="1" x14ac:dyDescent="0.3">
      <c r="A157" s="200"/>
      <c r="B157" s="340">
        <v>136</v>
      </c>
      <c r="C157" s="344"/>
      <c r="D157" s="20"/>
      <c r="E157" s="245"/>
      <c r="F157" s="340">
        <v>136</v>
      </c>
      <c r="G157" s="344"/>
      <c r="H157" s="20"/>
      <c r="I157" s="245"/>
      <c r="J157" s="340">
        <v>136</v>
      </c>
      <c r="K157" s="344"/>
      <c r="L157" s="20"/>
      <c r="M157" s="245"/>
      <c r="N157" s="340">
        <v>136</v>
      </c>
      <c r="O157" s="344"/>
      <c r="P157" s="240"/>
      <c r="Q157" s="340">
        <v>136</v>
      </c>
      <c r="R157" s="344"/>
      <c r="S157" s="240"/>
      <c r="T157" s="340">
        <v>136</v>
      </c>
      <c r="U157" s="344"/>
      <c r="V157" s="200"/>
      <c r="X157" s="249" t="b">
        <f t="shared" si="31"/>
        <v>1</v>
      </c>
      <c r="Y157" s="249" t="b">
        <f t="shared" si="32"/>
        <v>1</v>
      </c>
      <c r="Z157" s="249" t="b">
        <f t="shared" si="33"/>
        <v>1</v>
      </c>
      <c r="AA157" s="249" t="b">
        <f t="shared" si="34"/>
        <v>1</v>
      </c>
      <c r="AB157" s="249" t="b">
        <f t="shared" si="35"/>
        <v>1</v>
      </c>
      <c r="AC157" s="249" t="b">
        <f t="shared" si="36"/>
        <v>1</v>
      </c>
      <c r="AD157" s="249" t="b">
        <f t="shared" si="37"/>
        <v>1</v>
      </c>
      <c r="AE157" s="249" t="b">
        <f t="shared" si="38"/>
        <v>1</v>
      </c>
      <c r="AF157" s="249" t="b">
        <f t="shared" si="39"/>
        <v>1</v>
      </c>
      <c r="AG157" s="249" t="b">
        <f t="shared" si="40"/>
        <v>1</v>
      </c>
      <c r="AH157" s="249" t="b">
        <f t="shared" si="41"/>
        <v>1</v>
      </c>
      <c r="AI157" s="249" t="b">
        <f t="shared" si="42"/>
        <v>1</v>
      </c>
      <c r="AJ157" s="249" t="b">
        <f t="shared" si="43"/>
        <v>1</v>
      </c>
      <c r="AK157" s="249" t="b">
        <f t="shared" si="44"/>
        <v>1</v>
      </c>
      <c r="AL157" s="249" t="b">
        <f t="shared" si="45"/>
        <v>1</v>
      </c>
    </row>
    <row r="158" spans="1:38" ht="16.5" thickBot="1" x14ac:dyDescent="0.3">
      <c r="A158" s="200"/>
      <c r="B158" s="340">
        <v>137</v>
      </c>
      <c r="C158" s="344"/>
      <c r="D158" s="20"/>
      <c r="E158" s="245"/>
      <c r="F158" s="340">
        <v>137</v>
      </c>
      <c r="G158" s="344"/>
      <c r="H158" s="20"/>
      <c r="I158" s="245"/>
      <c r="J158" s="340">
        <v>137</v>
      </c>
      <c r="K158" s="344"/>
      <c r="L158" s="20"/>
      <c r="M158" s="245"/>
      <c r="N158" s="340">
        <v>137</v>
      </c>
      <c r="O158" s="344"/>
      <c r="P158" s="240"/>
      <c r="Q158" s="340">
        <v>137</v>
      </c>
      <c r="R158" s="344"/>
      <c r="S158" s="240"/>
      <c r="T158" s="340">
        <v>137</v>
      </c>
      <c r="U158" s="344"/>
      <c r="V158" s="200"/>
      <c r="X158" s="249" t="b">
        <f t="shared" si="31"/>
        <v>1</v>
      </c>
      <c r="Y158" s="249" t="b">
        <f t="shared" si="32"/>
        <v>1</v>
      </c>
      <c r="Z158" s="249" t="b">
        <f t="shared" si="33"/>
        <v>1</v>
      </c>
      <c r="AA158" s="249" t="b">
        <f t="shared" si="34"/>
        <v>1</v>
      </c>
      <c r="AB158" s="249" t="b">
        <f t="shared" si="35"/>
        <v>1</v>
      </c>
      <c r="AC158" s="249" t="b">
        <f t="shared" si="36"/>
        <v>1</v>
      </c>
      <c r="AD158" s="249" t="b">
        <f t="shared" si="37"/>
        <v>1</v>
      </c>
      <c r="AE158" s="249" t="b">
        <f t="shared" si="38"/>
        <v>1</v>
      </c>
      <c r="AF158" s="249" t="b">
        <f t="shared" si="39"/>
        <v>1</v>
      </c>
      <c r="AG158" s="249" t="b">
        <f t="shared" si="40"/>
        <v>1</v>
      </c>
      <c r="AH158" s="249" t="b">
        <f t="shared" si="41"/>
        <v>1</v>
      </c>
      <c r="AI158" s="249" t="b">
        <f t="shared" si="42"/>
        <v>1</v>
      </c>
      <c r="AJ158" s="249" t="b">
        <f t="shared" si="43"/>
        <v>1</v>
      </c>
      <c r="AK158" s="249" t="b">
        <f t="shared" si="44"/>
        <v>1</v>
      </c>
      <c r="AL158" s="249" t="b">
        <f t="shared" si="45"/>
        <v>1</v>
      </c>
    </row>
    <row r="159" spans="1:38" ht="16.5" thickBot="1" x14ac:dyDescent="0.3">
      <c r="A159" s="200"/>
      <c r="B159" s="340">
        <v>138</v>
      </c>
      <c r="C159" s="344"/>
      <c r="D159" s="20"/>
      <c r="E159" s="245"/>
      <c r="F159" s="340">
        <v>138</v>
      </c>
      <c r="G159" s="344"/>
      <c r="H159" s="20"/>
      <c r="I159" s="245"/>
      <c r="J159" s="340">
        <v>138</v>
      </c>
      <c r="K159" s="344"/>
      <c r="L159" s="20"/>
      <c r="M159" s="245"/>
      <c r="N159" s="340">
        <v>138</v>
      </c>
      <c r="O159" s="344"/>
      <c r="P159" s="240"/>
      <c r="Q159" s="340">
        <v>138</v>
      </c>
      <c r="R159" s="344"/>
      <c r="S159" s="240"/>
      <c r="T159" s="340">
        <v>138</v>
      </c>
      <c r="U159" s="344"/>
      <c r="V159" s="200"/>
      <c r="X159" s="249" t="b">
        <f t="shared" si="31"/>
        <v>1</v>
      </c>
      <c r="Y159" s="249" t="b">
        <f t="shared" si="32"/>
        <v>1</v>
      </c>
      <c r="Z159" s="249" t="b">
        <f t="shared" si="33"/>
        <v>1</v>
      </c>
      <c r="AA159" s="249" t="b">
        <f t="shared" si="34"/>
        <v>1</v>
      </c>
      <c r="AB159" s="249" t="b">
        <f t="shared" si="35"/>
        <v>1</v>
      </c>
      <c r="AC159" s="249" t="b">
        <f t="shared" si="36"/>
        <v>1</v>
      </c>
      <c r="AD159" s="249" t="b">
        <f t="shared" si="37"/>
        <v>1</v>
      </c>
      <c r="AE159" s="249" t="b">
        <f t="shared" si="38"/>
        <v>1</v>
      </c>
      <c r="AF159" s="249" t="b">
        <f t="shared" si="39"/>
        <v>1</v>
      </c>
      <c r="AG159" s="249" t="b">
        <f t="shared" si="40"/>
        <v>1</v>
      </c>
      <c r="AH159" s="249" t="b">
        <f t="shared" si="41"/>
        <v>1</v>
      </c>
      <c r="AI159" s="249" t="b">
        <f t="shared" si="42"/>
        <v>1</v>
      </c>
      <c r="AJ159" s="249" t="b">
        <f t="shared" si="43"/>
        <v>1</v>
      </c>
      <c r="AK159" s="249" t="b">
        <f t="shared" si="44"/>
        <v>1</v>
      </c>
      <c r="AL159" s="249" t="b">
        <f t="shared" si="45"/>
        <v>1</v>
      </c>
    </row>
    <row r="160" spans="1:38" ht="16.5" thickBot="1" x14ac:dyDescent="0.3">
      <c r="A160" s="200"/>
      <c r="B160" s="340">
        <v>139</v>
      </c>
      <c r="C160" s="344"/>
      <c r="D160" s="20"/>
      <c r="E160" s="245"/>
      <c r="F160" s="340">
        <v>139</v>
      </c>
      <c r="G160" s="344"/>
      <c r="H160" s="20"/>
      <c r="I160" s="245"/>
      <c r="J160" s="340">
        <v>139</v>
      </c>
      <c r="K160" s="344"/>
      <c r="L160" s="20"/>
      <c r="M160" s="245"/>
      <c r="N160" s="340">
        <v>139</v>
      </c>
      <c r="O160" s="344"/>
      <c r="P160" s="240"/>
      <c r="Q160" s="340">
        <v>139</v>
      </c>
      <c r="R160" s="344"/>
      <c r="S160" s="240"/>
      <c r="T160" s="340">
        <v>139</v>
      </c>
      <c r="U160" s="344"/>
      <c r="V160" s="200"/>
      <c r="X160" s="249" t="b">
        <f t="shared" si="31"/>
        <v>1</v>
      </c>
      <c r="Y160" s="249" t="b">
        <f t="shared" si="32"/>
        <v>1</v>
      </c>
      <c r="Z160" s="249" t="b">
        <f t="shared" si="33"/>
        <v>1</v>
      </c>
      <c r="AA160" s="249" t="b">
        <f t="shared" si="34"/>
        <v>1</v>
      </c>
      <c r="AB160" s="249" t="b">
        <f t="shared" si="35"/>
        <v>1</v>
      </c>
      <c r="AC160" s="249" t="b">
        <f t="shared" si="36"/>
        <v>1</v>
      </c>
      <c r="AD160" s="249" t="b">
        <f t="shared" si="37"/>
        <v>1</v>
      </c>
      <c r="AE160" s="249" t="b">
        <f t="shared" si="38"/>
        <v>1</v>
      </c>
      <c r="AF160" s="249" t="b">
        <f t="shared" si="39"/>
        <v>1</v>
      </c>
      <c r="AG160" s="249" t="b">
        <f t="shared" si="40"/>
        <v>1</v>
      </c>
      <c r="AH160" s="249" t="b">
        <f t="shared" si="41"/>
        <v>1</v>
      </c>
      <c r="AI160" s="249" t="b">
        <f t="shared" si="42"/>
        <v>1</v>
      </c>
      <c r="AJ160" s="249" t="b">
        <f t="shared" si="43"/>
        <v>1</v>
      </c>
      <c r="AK160" s="249" t="b">
        <f t="shared" si="44"/>
        <v>1</v>
      </c>
      <c r="AL160" s="249" t="b">
        <f t="shared" si="45"/>
        <v>1</v>
      </c>
    </row>
    <row r="161" spans="1:38" ht="16.5" thickBot="1" x14ac:dyDescent="0.3">
      <c r="A161" s="200"/>
      <c r="B161" s="340">
        <v>140</v>
      </c>
      <c r="C161" s="344"/>
      <c r="D161" s="20"/>
      <c r="E161" s="245"/>
      <c r="F161" s="340">
        <v>140</v>
      </c>
      <c r="G161" s="344"/>
      <c r="H161" s="20"/>
      <c r="I161" s="245"/>
      <c r="J161" s="340">
        <v>140</v>
      </c>
      <c r="K161" s="344"/>
      <c r="L161" s="20"/>
      <c r="M161" s="245"/>
      <c r="N161" s="340">
        <v>140</v>
      </c>
      <c r="O161" s="344"/>
      <c r="P161" s="240"/>
      <c r="Q161" s="340">
        <v>140</v>
      </c>
      <c r="R161" s="344"/>
      <c r="S161" s="240"/>
      <c r="T161" s="340">
        <v>140</v>
      </c>
      <c r="U161" s="344"/>
      <c r="V161" s="200"/>
      <c r="X161" s="249" t="b">
        <f t="shared" si="31"/>
        <v>1</v>
      </c>
      <c r="Y161" s="249" t="b">
        <f t="shared" si="32"/>
        <v>1</v>
      </c>
      <c r="Z161" s="249" t="b">
        <f t="shared" si="33"/>
        <v>1</v>
      </c>
      <c r="AA161" s="249" t="b">
        <f t="shared" si="34"/>
        <v>1</v>
      </c>
      <c r="AB161" s="249" t="b">
        <f t="shared" si="35"/>
        <v>1</v>
      </c>
      <c r="AC161" s="249" t="b">
        <f t="shared" si="36"/>
        <v>1</v>
      </c>
      <c r="AD161" s="249" t="b">
        <f t="shared" si="37"/>
        <v>1</v>
      </c>
      <c r="AE161" s="249" t="b">
        <f t="shared" si="38"/>
        <v>1</v>
      </c>
      <c r="AF161" s="249" t="b">
        <f t="shared" si="39"/>
        <v>1</v>
      </c>
      <c r="AG161" s="249" t="b">
        <f t="shared" si="40"/>
        <v>1</v>
      </c>
      <c r="AH161" s="249" t="b">
        <f t="shared" si="41"/>
        <v>1</v>
      </c>
      <c r="AI161" s="249" t="b">
        <f t="shared" si="42"/>
        <v>1</v>
      </c>
      <c r="AJ161" s="249" t="b">
        <f t="shared" si="43"/>
        <v>1</v>
      </c>
      <c r="AK161" s="249" t="b">
        <f t="shared" si="44"/>
        <v>1</v>
      </c>
      <c r="AL161" s="249" t="b">
        <f t="shared" si="45"/>
        <v>1</v>
      </c>
    </row>
    <row r="162" spans="1:38" ht="16.5" thickBot="1" x14ac:dyDescent="0.3">
      <c r="A162" s="200"/>
      <c r="B162" s="340">
        <v>141</v>
      </c>
      <c r="C162" s="344"/>
      <c r="D162" s="20"/>
      <c r="E162" s="245"/>
      <c r="F162" s="340">
        <v>141</v>
      </c>
      <c r="G162" s="344"/>
      <c r="H162" s="20"/>
      <c r="I162" s="245"/>
      <c r="J162" s="340">
        <v>141</v>
      </c>
      <c r="K162" s="344"/>
      <c r="L162" s="20"/>
      <c r="M162" s="245"/>
      <c r="N162" s="340">
        <v>141</v>
      </c>
      <c r="O162" s="344"/>
      <c r="P162" s="240"/>
      <c r="Q162" s="340">
        <v>141</v>
      </c>
      <c r="R162" s="344"/>
      <c r="S162" s="240"/>
      <c r="T162" s="340">
        <v>141</v>
      </c>
      <c r="U162" s="344"/>
      <c r="V162" s="200"/>
      <c r="X162" s="249" t="b">
        <f t="shared" si="31"/>
        <v>1</v>
      </c>
      <c r="Y162" s="249" t="b">
        <f t="shared" si="32"/>
        <v>1</v>
      </c>
      <c r="Z162" s="249" t="b">
        <f t="shared" si="33"/>
        <v>1</v>
      </c>
      <c r="AA162" s="249" t="b">
        <f t="shared" si="34"/>
        <v>1</v>
      </c>
      <c r="AB162" s="249" t="b">
        <f t="shared" si="35"/>
        <v>1</v>
      </c>
      <c r="AC162" s="249" t="b">
        <f t="shared" si="36"/>
        <v>1</v>
      </c>
      <c r="AD162" s="249" t="b">
        <f t="shared" si="37"/>
        <v>1</v>
      </c>
      <c r="AE162" s="249" t="b">
        <f t="shared" si="38"/>
        <v>1</v>
      </c>
      <c r="AF162" s="249" t="b">
        <f t="shared" si="39"/>
        <v>1</v>
      </c>
      <c r="AG162" s="249" t="b">
        <f t="shared" si="40"/>
        <v>1</v>
      </c>
      <c r="AH162" s="249" t="b">
        <f t="shared" si="41"/>
        <v>1</v>
      </c>
      <c r="AI162" s="249" t="b">
        <f t="shared" si="42"/>
        <v>1</v>
      </c>
      <c r="AJ162" s="249" t="b">
        <f t="shared" si="43"/>
        <v>1</v>
      </c>
      <c r="AK162" s="249" t="b">
        <f t="shared" si="44"/>
        <v>1</v>
      </c>
      <c r="AL162" s="249" t="b">
        <f t="shared" si="45"/>
        <v>1</v>
      </c>
    </row>
    <row r="163" spans="1:38" ht="16.5" thickBot="1" x14ac:dyDescent="0.3">
      <c r="A163" s="200"/>
      <c r="B163" s="340">
        <v>142</v>
      </c>
      <c r="C163" s="344"/>
      <c r="D163" s="20"/>
      <c r="E163" s="245"/>
      <c r="F163" s="340">
        <v>142</v>
      </c>
      <c r="G163" s="344"/>
      <c r="H163" s="20"/>
      <c r="I163" s="245"/>
      <c r="J163" s="340">
        <v>142</v>
      </c>
      <c r="K163" s="344"/>
      <c r="L163" s="20"/>
      <c r="M163" s="245"/>
      <c r="N163" s="340">
        <v>142</v>
      </c>
      <c r="O163" s="344"/>
      <c r="P163" s="240"/>
      <c r="Q163" s="340">
        <v>142</v>
      </c>
      <c r="R163" s="344"/>
      <c r="S163" s="240"/>
      <c r="T163" s="340">
        <v>142</v>
      </c>
      <c r="U163" s="344"/>
      <c r="V163" s="200"/>
      <c r="X163" s="249" t="b">
        <f t="shared" si="31"/>
        <v>1</v>
      </c>
      <c r="Y163" s="249" t="b">
        <f t="shared" si="32"/>
        <v>1</v>
      </c>
      <c r="Z163" s="249" t="b">
        <f t="shared" si="33"/>
        <v>1</v>
      </c>
      <c r="AA163" s="249" t="b">
        <f t="shared" si="34"/>
        <v>1</v>
      </c>
      <c r="AB163" s="249" t="b">
        <f t="shared" si="35"/>
        <v>1</v>
      </c>
      <c r="AC163" s="249" t="b">
        <f t="shared" si="36"/>
        <v>1</v>
      </c>
      <c r="AD163" s="249" t="b">
        <f t="shared" si="37"/>
        <v>1</v>
      </c>
      <c r="AE163" s="249" t="b">
        <f t="shared" si="38"/>
        <v>1</v>
      </c>
      <c r="AF163" s="249" t="b">
        <f t="shared" si="39"/>
        <v>1</v>
      </c>
      <c r="AG163" s="249" t="b">
        <f t="shared" si="40"/>
        <v>1</v>
      </c>
      <c r="AH163" s="249" t="b">
        <f t="shared" si="41"/>
        <v>1</v>
      </c>
      <c r="AI163" s="249" t="b">
        <f t="shared" si="42"/>
        <v>1</v>
      </c>
      <c r="AJ163" s="249" t="b">
        <f t="shared" si="43"/>
        <v>1</v>
      </c>
      <c r="AK163" s="249" t="b">
        <f t="shared" si="44"/>
        <v>1</v>
      </c>
      <c r="AL163" s="249" t="b">
        <f t="shared" si="45"/>
        <v>1</v>
      </c>
    </row>
    <row r="164" spans="1:38" ht="16.5" thickBot="1" x14ac:dyDescent="0.3">
      <c r="A164" s="200"/>
      <c r="B164" s="340">
        <v>143</v>
      </c>
      <c r="C164" s="344"/>
      <c r="D164" s="20"/>
      <c r="E164" s="245"/>
      <c r="F164" s="340">
        <v>143</v>
      </c>
      <c r="G164" s="344"/>
      <c r="H164" s="20"/>
      <c r="I164" s="245"/>
      <c r="J164" s="340">
        <v>143</v>
      </c>
      <c r="K164" s="344"/>
      <c r="L164" s="20"/>
      <c r="M164" s="245"/>
      <c r="N164" s="340">
        <v>143</v>
      </c>
      <c r="O164" s="344"/>
      <c r="P164" s="240"/>
      <c r="Q164" s="340">
        <v>143</v>
      </c>
      <c r="R164" s="344"/>
      <c r="S164" s="240"/>
      <c r="T164" s="340">
        <v>143</v>
      </c>
      <c r="U164" s="344"/>
      <c r="V164" s="200"/>
      <c r="X164" s="249" t="b">
        <f t="shared" si="31"/>
        <v>1</v>
      </c>
      <c r="Y164" s="249" t="b">
        <f t="shared" si="32"/>
        <v>1</v>
      </c>
      <c r="Z164" s="249" t="b">
        <f t="shared" si="33"/>
        <v>1</v>
      </c>
      <c r="AA164" s="249" t="b">
        <f t="shared" si="34"/>
        <v>1</v>
      </c>
      <c r="AB164" s="249" t="b">
        <f t="shared" si="35"/>
        <v>1</v>
      </c>
      <c r="AC164" s="249" t="b">
        <f t="shared" si="36"/>
        <v>1</v>
      </c>
      <c r="AD164" s="249" t="b">
        <f t="shared" si="37"/>
        <v>1</v>
      </c>
      <c r="AE164" s="249" t="b">
        <f t="shared" si="38"/>
        <v>1</v>
      </c>
      <c r="AF164" s="249" t="b">
        <f t="shared" si="39"/>
        <v>1</v>
      </c>
      <c r="AG164" s="249" t="b">
        <f t="shared" si="40"/>
        <v>1</v>
      </c>
      <c r="AH164" s="249" t="b">
        <f t="shared" si="41"/>
        <v>1</v>
      </c>
      <c r="AI164" s="249" t="b">
        <f t="shared" si="42"/>
        <v>1</v>
      </c>
      <c r="AJ164" s="249" t="b">
        <f t="shared" si="43"/>
        <v>1</v>
      </c>
      <c r="AK164" s="249" t="b">
        <f t="shared" si="44"/>
        <v>1</v>
      </c>
      <c r="AL164" s="249" t="b">
        <f t="shared" si="45"/>
        <v>1</v>
      </c>
    </row>
    <row r="165" spans="1:38" ht="16.5" thickBot="1" x14ac:dyDescent="0.3">
      <c r="A165" s="200"/>
      <c r="B165" s="340">
        <v>144</v>
      </c>
      <c r="C165" s="344"/>
      <c r="D165" s="20"/>
      <c r="E165" s="245"/>
      <c r="F165" s="340">
        <v>144</v>
      </c>
      <c r="G165" s="344"/>
      <c r="H165" s="20"/>
      <c r="I165" s="245"/>
      <c r="J165" s="340">
        <v>144</v>
      </c>
      <c r="K165" s="344"/>
      <c r="L165" s="20"/>
      <c r="M165" s="245"/>
      <c r="N165" s="340">
        <v>144</v>
      </c>
      <c r="O165" s="344"/>
      <c r="P165" s="240"/>
      <c r="Q165" s="340">
        <v>144</v>
      </c>
      <c r="R165" s="344"/>
      <c r="S165" s="240"/>
      <c r="T165" s="340">
        <v>144</v>
      </c>
      <c r="U165" s="344"/>
      <c r="V165" s="200"/>
      <c r="X165" s="249" t="b">
        <f t="shared" si="31"/>
        <v>1</v>
      </c>
      <c r="Y165" s="249" t="b">
        <f t="shared" si="32"/>
        <v>1</v>
      </c>
      <c r="Z165" s="249" t="b">
        <f t="shared" si="33"/>
        <v>1</v>
      </c>
      <c r="AA165" s="249" t="b">
        <f t="shared" si="34"/>
        <v>1</v>
      </c>
      <c r="AB165" s="249" t="b">
        <f t="shared" si="35"/>
        <v>1</v>
      </c>
      <c r="AC165" s="249" t="b">
        <f t="shared" si="36"/>
        <v>1</v>
      </c>
      <c r="AD165" s="249" t="b">
        <f t="shared" si="37"/>
        <v>1</v>
      </c>
      <c r="AE165" s="249" t="b">
        <f t="shared" si="38"/>
        <v>1</v>
      </c>
      <c r="AF165" s="249" t="b">
        <f t="shared" si="39"/>
        <v>1</v>
      </c>
      <c r="AG165" s="249" t="b">
        <f t="shared" si="40"/>
        <v>1</v>
      </c>
      <c r="AH165" s="249" t="b">
        <f t="shared" si="41"/>
        <v>1</v>
      </c>
      <c r="AI165" s="249" t="b">
        <f t="shared" si="42"/>
        <v>1</v>
      </c>
      <c r="AJ165" s="249" t="b">
        <f t="shared" si="43"/>
        <v>1</v>
      </c>
      <c r="AK165" s="249" t="b">
        <f t="shared" si="44"/>
        <v>1</v>
      </c>
      <c r="AL165" s="249" t="b">
        <f t="shared" si="45"/>
        <v>1</v>
      </c>
    </row>
    <row r="166" spans="1:38" ht="16.5" thickBot="1" x14ac:dyDescent="0.3">
      <c r="A166" s="200"/>
      <c r="B166" s="340">
        <v>145</v>
      </c>
      <c r="C166" s="344"/>
      <c r="D166" s="20"/>
      <c r="E166" s="245"/>
      <c r="F166" s="340">
        <v>145</v>
      </c>
      <c r="G166" s="344"/>
      <c r="H166" s="20"/>
      <c r="I166" s="245"/>
      <c r="J166" s="340">
        <v>145</v>
      </c>
      <c r="K166" s="344"/>
      <c r="L166" s="20"/>
      <c r="M166" s="245"/>
      <c r="N166" s="340">
        <v>145</v>
      </c>
      <c r="O166" s="344"/>
      <c r="P166" s="240"/>
      <c r="Q166" s="340">
        <v>145</v>
      </c>
      <c r="R166" s="344"/>
      <c r="S166" s="240"/>
      <c r="T166" s="340">
        <v>145</v>
      </c>
      <c r="U166" s="344"/>
      <c r="V166" s="200"/>
      <c r="X166" s="249" t="b">
        <f t="shared" si="31"/>
        <v>1</v>
      </c>
      <c r="Y166" s="249" t="b">
        <f t="shared" si="32"/>
        <v>1</v>
      </c>
      <c r="Z166" s="249" t="b">
        <f t="shared" si="33"/>
        <v>1</v>
      </c>
      <c r="AA166" s="249" t="b">
        <f t="shared" si="34"/>
        <v>1</v>
      </c>
      <c r="AB166" s="249" t="b">
        <f t="shared" si="35"/>
        <v>1</v>
      </c>
      <c r="AC166" s="249" t="b">
        <f t="shared" si="36"/>
        <v>1</v>
      </c>
      <c r="AD166" s="249" t="b">
        <f t="shared" si="37"/>
        <v>1</v>
      </c>
      <c r="AE166" s="249" t="b">
        <f t="shared" si="38"/>
        <v>1</v>
      </c>
      <c r="AF166" s="249" t="b">
        <f t="shared" si="39"/>
        <v>1</v>
      </c>
      <c r="AG166" s="249" t="b">
        <f t="shared" si="40"/>
        <v>1</v>
      </c>
      <c r="AH166" s="249" t="b">
        <f t="shared" si="41"/>
        <v>1</v>
      </c>
      <c r="AI166" s="249" t="b">
        <f t="shared" si="42"/>
        <v>1</v>
      </c>
      <c r="AJ166" s="249" t="b">
        <f t="shared" si="43"/>
        <v>1</v>
      </c>
      <c r="AK166" s="249" t="b">
        <f t="shared" si="44"/>
        <v>1</v>
      </c>
      <c r="AL166" s="249" t="b">
        <f t="shared" si="45"/>
        <v>1</v>
      </c>
    </row>
    <row r="167" spans="1:38" ht="16.5" thickBot="1" x14ac:dyDescent="0.3">
      <c r="A167" s="200"/>
      <c r="B167" s="340">
        <v>146</v>
      </c>
      <c r="C167" s="344"/>
      <c r="D167" s="20"/>
      <c r="E167" s="245"/>
      <c r="F167" s="340">
        <v>146</v>
      </c>
      <c r="G167" s="344"/>
      <c r="H167" s="20"/>
      <c r="I167" s="245"/>
      <c r="J167" s="340">
        <v>146</v>
      </c>
      <c r="K167" s="344"/>
      <c r="L167" s="20"/>
      <c r="M167" s="245"/>
      <c r="N167" s="340">
        <v>146</v>
      </c>
      <c r="O167" s="344"/>
      <c r="P167" s="240"/>
      <c r="Q167" s="340">
        <v>146</v>
      </c>
      <c r="R167" s="344"/>
      <c r="S167" s="240"/>
      <c r="T167" s="340">
        <v>146</v>
      </c>
      <c r="U167" s="344"/>
      <c r="V167" s="200"/>
      <c r="X167" s="249" t="b">
        <f t="shared" si="31"/>
        <v>1</v>
      </c>
      <c r="Y167" s="249" t="b">
        <f t="shared" si="32"/>
        <v>1</v>
      </c>
      <c r="Z167" s="249" t="b">
        <f t="shared" si="33"/>
        <v>1</v>
      </c>
      <c r="AA167" s="249" t="b">
        <f t="shared" si="34"/>
        <v>1</v>
      </c>
      <c r="AB167" s="249" t="b">
        <f t="shared" si="35"/>
        <v>1</v>
      </c>
      <c r="AC167" s="249" t="b">
        <f t="shared" si="36"/>
        <v>1</v>
      </c>
      <c r="AD167" s="249" t="b">
        <f t="shared" si="37"/>
        <v>1</v>
      </c>
      <c r="AE167" s="249" t="b">
        <f t="shared" si="38"/>
        <v>1</v>
      </c>
      <c r="AF167" s="249" t="b">
        <f t="shared" si="39"/>
        <v>1</v>
      </c>
      <c r="AG167" s="249" t="b">
        <f t="shared" si="40"/>
        <v>1</v>
      </c>
      <c r="AH167" s="249" t="b">
        <f t="shared" si="41"/>
        <v>1</v>
      </c>
      <c r="AI167" s="249" t="b">
        <f t="shared" si="42"/>
        <v>1</v>
      </c>
      <c r="AJ167" s="249" t="b">
        <f t="shared" si="43"/>
        <v>1</v>
      </c>
      <c r="AK167" s="249" t="b">
        <f t="shared" si="44"/>
        <v>1</v>
      </c>
      <c r="AL167" s="249" t="b">
        <f t="shared" si="45"/>
        <v>1</v>
      </c>
    </row>
    <row r="168" spans="1:38" ht="16.5" thickBot="1" x14ac:dyDescent="0.3">
      <c r="A168" s="200"/>
      <c r="B168" s="340">
        <v>147</v>
      </c>
      <c r="C168" s="344"/>
      <c r="D168" s="20"/>
      <c r="E168" s="245"/>
      <c r="F168" s="340">
        <v>147</v>
      </c>
      <c r="G168" s="344"/>
      <c r="H168" s="20"/>
      <c r="I168" s="245"/>
      <c r="J168" s="340">
        <v>147</v>
      </c>
      <c r="K168" s="344"/>
      <c r="L168" s="20"/>
      <c r="M168" s="245"/>
      <c r="N168" s="340">
        <v>147</v>
      </c>
      <c r="O168" s="344"/>
      <c r="P168" s="240"/>
      <c r="Q168" s="340">
        <v>147</v>
      </c>
      <c r="R168" s="344"/>
      <c r="S168" s="240"/>
      <c r="T168" s="340">
        <v>147</v>
      </c>
      <c r="U168" s="344"/>
      <c r="V168" s="200"/>
      <c r="X168" s="249" t="b">
        <f t="shared" si="31"/>
        <v>1</v>
      </c>
      <c r="Y168" s="249" t="b">
        <f t="shared" si="32"/>
        <v>1</v>
      </c>
      <c r="Z168" s="249" t="b">
        <f t="shared" si="33"/>
        <v>1</v>
      </c>
      <c r="AA168" s="249" t="b">
        <f t="shared" si="34"/>
        <v>1</v>
      </c>
      <c r="AB168" s="249" t="b">
        <f t="shared" si="35"/>
        <v>1</v>
      </c>
      <c r="AC168" s="249" t="b">
        <f t="shared" si="36"/>
        <v>1</v>
      </c>
      <c r="AD168" s="249" t="b">
        <f t="shared" si="37"/>
        <v>1</v>
      </c>
      <c r="AE168" s="249" t="b">
        <f t="shared" si="38"/>
        <v>1</v>
      </c>
      <c r="AF168" s="249" t="b">
        <f t="shared" si="39"/>
        <v>1</v>
      </c>
      <c r="AG168" s="249" t="b">
        <f t="shared" si="40"/>
        <v>1</v>
      </c>
      <c r="AH168" s="249" t="b">
        <f t="shared" si="41"/>
        <v>1</v>
      </c>
      <c r="AI168" s="249" t="b">
        <f t="shared" si="42"/>
        <v>1</v>
      </c>
      <c r="AJ168" s="249" t="b">
        <f t="shared" si="43"/>
        <v>1</v>
      </c>
      <c r="AK168" s="249" t="b">
        <f t="shared" si="44"/>
        <v>1</v>
      </c>
      <c r="AL168" s="249" t="b">
        <f t="shared" si="45"/>
        <v>1</v>
      </c>
    </row>
    <row r="169" spans="1:38" ht="16.5" thickBot="1" x14ac:dyDescent="0.3">
      <c r="A169" s="200"/>
      <c r="B169" s="340">
        <v>148</v>
      </c>
      <c r="C169" s="344"/>
      <c r="D169" s="20"/>
      <c r="E169" s="245"/>
      <c r="F169" s="340">
        <v>148</v>
      </c>
      <c r="G169" s="344"/>
      <c r="H169" s="20"/>
      <c r="I169" s="245"/>
      <c r="J169" s="340">
        <v>148</v>
      </c>
      <c r="K169" s="344"/>
      <c r="L169" s="20"/>
      <c r="M169" s="245"/>
      <c r="N169" s="340">
        <v>148</v>
      </c>
      <c r="O169" s="344"/>
      <c r="P169" s="240"/>
      <c r="Q169" s="340">
        <v>148</v>
      </c>
      <c r="R169" s="344"/>
      <c r="S169" s="240"/>
      <c r="T169" s="340">
        <v>148</v>
      </c>
      <c r="U169" s="344"/>
      <c r="V169" s="200"/>
      <c r="X169" s="249" t="b">
        <f t="shared" si="31"/>
        <v>1</v>
      </c>
      <c r="Y169" s="249" t="b">
        <f t="shared" si="32"/>
        <v>1</v>
      </c>
      <c r="Z169" s="249" t="b">
        <f t="shared" si="33"/>
        <v>1</v>
      </c>
      <c r="AA169" s="249" t="b">
        <f t="shared" si="34"/>
        <v>1</v>
      </c>
      <c r="AB169" s="249" t="b">
        <f t="shared" si="35"/>
        <v>1</v>
      </c>
      <c r="AC169" s="249" t="b">
        <f t="shared" si="36"/>
        <v>1</v>
      </c>
      <c r="AD169" s="249" t="b">
        <f t="shared" si="37"/>
        <v>1</v>
      </c>
      <c r="AE169" s="249" t="b">
        <f t="shared" si="38"/>
        <v>1</v>
      </c>
      <c r="AF169" s="249" t="b">
        <f t="shared" si="39"/>
        <v>1</v>
      </c>
      <c r="AG169" s="249" t="b">
        <f t="shared" si="40"/>
        <v>1</v>
      </c>
      <c r="AH169" s="249" t="b">
        <f t="shared" si="41"/>
        <v>1</v>
      </c>
      <c r="AI169" s="249" t="b">
        <f t="shared" si="42"/>
        <v>1</v>
      </c>
      <c r="AJ169" s="249" t="b">
        <f t="shared" si="43"/>
        <v>1</v>
      </c>
      <c r="AK169" s="249" t="b">
        <f t="shared" si="44"/>
        <v>1</v>
      </c>
      <c r="AL169" s="249" t="b">
        <f t="shared" si="45"/>
        <v>1</v>
      </c>
    </row>
    <row r="170" spans="1:38" ht="16.5" thickBot="1" x14ac:dyDescent="0.3">
      <c r="A170" s="200"/>
      <c r="B170" s="340">
        <v>149</v>
      </c>
      <c r="C170" s="344"/>
      <c r="D170" s="20"/>
      <c r="E170" s="245"/>
      <c r="F170" s="340">
        <v>149</v>
      </c>
      <c r="G170" s="344"/>
      <c r="H170" s="20"/>
      <c r="I170" s="245"/>
      <c r="J170" s="340">
        <v>149</v>
      </c>
      <c r="K170" s="344"/>
      <c r="L170" s="20"/>
      <c r="M170" s="245"/>
      <c r="N170" s="340">
        <v>149</v>
      </c>
      <c r="O170" s="344"/>
      <c r="P170" s="240"/>
      <c r="Q170" s="340">
        <v>149</v>
      </c>
      <c r="R170" s="344"/>
      <c r="S170" s="240"/>
      <c r="T170" s="340">
        <v>149</v>
      </c>
      <c r="U170" s="344"/>
      <c r="V170" s="200"/>
      <c r="X170" s="249" t="b">
        <f t="shared" si="31"/>
        <v>1</v>
      </c>
      <c r="Y170" s="249" t="b">
        <f t="shared" si="32"/>
        <v>1</v>
      </c>
      <c r="Z170" s="249" t="b">
        <f t="shared" si="33"/>
        <v>1</v>
      </c>
      <c r="AA170" s="249" t="b">
        <f t="shared" si="34"/>
        <v>1</v>
      </c>
      <c r="AB170" s="249" t="b">
        <f t="shared" si="35"/>
        <v>1</v>
      </c>
      <c r="AC170" s="249" t="b">
        <f t="shared" si="36"/>
        <v>1</v>
      </c>
      <c r="AD170" s="249" t="b">
        <f t="shared" si="37"/>
        <v>1</v>
      </c>
      <c r="AE170" s="249" t="b">
        <f t="shared" si="38"/>
        <v>1</v>
      </c>
      <c r="AF170" s="249" t="b">
        <f t="shared" si="39"/>
        <v>1</v>
      </c>
      <c r="AG170" s="249" t="b">
        <f t="shared" si="40"/>
        <v>1</v>
      </c>
      <c r="AH170" s="249" t="b">
        <f t="shared" si="41"/>
        <v>1</v>
      </c>
      <c r="AI170" s="249" t="b">
        <f t="shared" si="42"/>
        <v>1</v>
      </c>
      <c r="AJ170" s="249" t="b">
        <f t="shared" si="43"/>
        <v>1</v>
      </c>
      <c r="AK170" s="249" t="b">
        <f t="shared" si="44"/>
        <v>1</v>
      </c>
      <c r="AL170" s="249" t="b">
        <f t="shared" si="45"/>
        <v>1</v>
      </c>
    </row>
    <row r="171" spans="1:38" ht="16.5" thickBot="1" x14ac:dyDescent="0.3">
      <c r="A171" s="200"/>
      <c r="B171" s="340">
        <v>150</v>
      </c>
      <c r="C171" s="344"/>
      <c r="D171" s="20"/>
      <c r="E171" s="245"/>
      <c r="F171" s="340">
        <v>150</v>
      </c>
      <c r="G171" s="344"/>
      <c r="H171" s="20"/>
      <c r="I171" s="245"/>
      <c r="J171" s="340">
        <v>150</v>
      </c>
      <c r="K171" s="344"/>
      <c r="L171" s="20"/>
      <c r="M171" s="245"/>
      <c r="N171" s="340">
        <v>150</v>
      </c>
      <c r="O171" s="344"/>
      <c r="P171" s="240"/>
      <c r="Q171" s="340">
        <v>150</v>
      </c>
      <c r="R171" s="344"/>
      <c r="S171" s="240"/>
      <c r="T171" s="340">
        <v>150</v>
      </c>
      <c r="U171" s="344"/>
      <c r="V171" s="200"/>
      <c r="X171" s="249" t="b">
        <f t="shared" si="31"/>
        <v>1</v>
      </c>
      <c r="Y171" s="249" t="b">
        <f t="shared" si="32"/>
        <v>1</v>
      </c>
      <c r="Z171" s="249" t="b">
        <f t="shared" si="33"/>
        <v>1</v>
      </c>
      <c r="AA171" s="249" t="b">
        <f t="shared" si="34"/>
        <v>1</v>
      </c>
      <c r="AB171" s="249" t="b">
        <f t="shared" si="35"/>
        <v>1</v>
      </c>
      <c r="AC171" s="249" t="b">
        <f t="shared" si="36"/>
        <v>1</v>
      </c>
      <c r="AD171" s="249" t="b">
        <f t="shared" si="37"/>
        <v>1</v>
      </c>
      <c r="AE171" s="249" t="b">
        <f t="shared" si="38"/>
        <v>1</v>
      </c>
      <c r="AF171" s="249" t="b">
        <f t="shared" si="39"/>
        <v>1</v>
      </c>
      <c r="AG171" s="249" t="b">
        <f t="shared" si="40"/>
        <v>1</v>
      </c>
      <c r="AH171" s="249" t="b">
        <f t="shared" si="41"/>
        <v>1</v>
      </c>
      <c r="AI171" s="249" t="b">
        <f t="shared" si="42"/>
        <v>1</v>
      </c>
      <c r="AJ171" s="249" t="b">
        <f t="shared" si="43"/>
        <v>1</v>
      </c>
      <c r="AK171" s="249" t="b">
        <f t="shared" si="44"/>
        <v>1</v>
      </c>
      <c r="AL171" s="249" t="b">
        <f t="shared" si="45"/>
        <v>1</v>
      </c>
    </row>
    <row r="172" spans="1:38" ht="16.5" thickBot="1" x14ac:dyDescent="0.3">
      <c r="A172" s="200"/>
      <c r="B172" s="340">
        <v>151</v>
      </c>
      <c r="C172" s="344"/>
      <c r="D172" s="20"/>
      <c r="E172" s="245"/>
      <c r="F172" s="340">
        <v>151</v>
      </c>
      <c r="G172" s="344"/>
      <c r="H172" s="20"/>
      <c r="I172" s="245"/>
      <c r="J172" s="340">
        <v>151</v>
      </c>
      <c r="K172" s="344"/>
      <c r="L172" s="20"/>
      <c r="M172" s="245"/>
      <c r="N172" s="340">
        <v>151</v>
      </c>
      <c r="O172" s="344"/>
      <c r="P172" s="240"/>
      <c r="Q172" s="340">
        <v>151</v>
      </c>
      <c r="R172" s="344"/>
      <c r="S172" s="240"/>
      <c r="T172" s="340">
        <v>151</v>
      </c>
      <c r="U172" s="344"/>
      <c r="V172" s="200"/>
      <c r="X172" s="249" t="b">
        <f t="shared" si="31"/>
        <v>1</v>
      </c>
      <c r="Y172" s="249" t="b">
        <f t="shared" si="32"/>
        <v>1</v>
      </c>
      <c r="Z172" s="249" t="b">
        <f t="shared" si="33"/>
        <v>1</v>
      </c>
      <c r="AA172" s="249" t="b">
        <f t="shared" si="34"/>
        <v>1</v>
      </c>
      <c r="AB172" s="249" t="b">
        <f t="shared" si="35"/>
        <v>1</v>
      </c>
      <c r="AC172" s="249" t="b">
        <f t="shared" si="36"/>
        <v>1</v>
      </c>
      <c r="AD172" s="249" t="b">
        <f t="shared" si="37"/>
        <v>1</v>
      </c>
      <c r="AE172" s="249" t="b">
        <f t="shared" si="38"/>
        <v>1</v>
      </c>
      <c r="AF172" s="249" t="b">
        <f t="shared" si="39"/>
        <v>1</v>
      </c>
      <c r="AG172" s="249" t="b">
        <f t="shared" si="40"/>
        <v>1</v>
      </c>
      <c r="AH172" s="249" t="b">
        <f t="shared" si="41"/>
        <v>1</v>
      </c>
      <c r="AI172" s="249" t="b">
        <f t="shared" si="42"/>
        <v>1</v>
      </c>
      <c r="AJ172" s="249" t="b">
        <f t="shared" si="43"/>
        <v>1</v>
      </c>
      <c r="AK172" s="249" t="b">
        <f t="shared" si="44"/>
        <v>1</v>
      </c>
      <c r="AL172" s="249" t="b">
        <f t="shared" si="45"/>
        <v>1</v>
      </c>
    </row>
    <row r="173" spans="1:38" ht="16.5" thickBot="1" x14ac:dyDescent="0.3">
      <c r="A173" s="200"/>
      <c r="B173" s="340">
        <v>152</v>
      </c>
      <c r="C173" s="344"/>
      <c r="D173" s="20"/>
      <c r="E173" s="245"/>
      <c r="F173" s="340">
        <v>152</v>
      </c>
      <c r="G173" s="344"/>
      <c r="H173" s="20"/>
      <c r="I173" s="245"/>
      <c r="J173" s="340">
        <v>152</v>
      </c>
      <c r="K173" s="344"/>
      <c r="L173" s="20"/>
      <c r="M173" s="245"/>
      <c r="N173" s="340">
        <v>152</v>
      </c>
      <c r="O173" s="344"/>
      <c r="P173" s="240"/>
      <c r="Q173" s="340">
        <v>152</v>
      </c>
      <c r="R173" s="344"/>
      <c r="S173" s="240"/>
      <c r="T173" s="340">
        <v>152</v>
      </c>
      <c r="U173" s="344"/>
      <c r="V173" s="200"/>
      <c r="X173" s="249" t="b">
        <f t="shared" si="31"/>
        <v>1</v>
      </c>
      <c r="Y173" s="249" t="b">
        <f t="shared" si="32"/>
        <v>1</v>
      </c>
      <c r="Z173" s="249" t="b">
        <f t="shared" si="33"/>
        <v>1</v>
      </c>
      <c r="AA173" s="249" t="b">
        <f t="shared" si="34"/>
        <v>1</v>
      </c>
      <c r="AB173" s="249" t="b">
        <f t="shared" si="35"/>
        <v>1</v>
      </c>
      <c r="AC173" s="249" t="b">
        <f t="shared" si="36"/>
        <v>1</v>
      </c>
      <c r="AD173" s="249" t="b">
        <f t="shared" si="37"/>
        <v>1</v>
      </c>
      <c r="AE173" s="249" t="b">
        <f t="shared" si="38"/>
        <v>1</v>
      </c>
      <c r="AF173" s="249" t="b">
        <f t="shared" si="39"/>
        <v>1</v>
      </c>
      <c r="AG173" s="249" t="b">
        <f t="shared" si="40"/>
        <v>1</v>
      </c>
      <c r="AH173" s="249" t="b">
        <f t="shared" si="41"/>
        <v>1</v>
      </c>
      <c r="AI173" s="249" t="b">
        <f t="shared" si="42"/>
        <v>1</v>
      </c>
      <c r="AJ173" s="249" t="b">
        <f t="shared" si="43"/>
        <v>1</v>
      </c>
      <c r="AK173" s="249" t="b">
        <f t="shared" si="44"/>
        <v>1</v>
      </c>
      <c r="AL173" s="249" t="b">
        <f t="shared" si="45"/>
        <v>1</v>
      </c>
    </row>
    <row r="174" spans="1:38" ht="16.5" thickBot="1" x14ac:dyDescent="0.3">
      <c r="A174" s="200"/>
      <c r="B174" s="340">
        <v>153</v>
      </c>
      <c r="C174" s="344"/>
      <c r="D174" s="20"/>
      <c r="E174" s="245"/>
      <c r="F174" s="340">
        <v>153</v>
      </c>
      <c r="G174" s="344"/>
      <c r="H174" s="20"/>
      <c r="I174" s="245"/>
      <c r="J174" s="340">
        <v>153</v>
      </c>
      <c r="K174" s="344"/>
      <c r="L174" s="20"/>
      <c r="M174" s="245"/>
      <c r="N174" s="340">
        <v>153</v>
      </c>
      <c r="O174" s="344"/>
      <c r="P174" s="240"/>
      <c r="Q174" s="340">
        <v>153</v>
      </c>
      <c r="R174" s="344"/>
      <c r="S174" s="240"/>
      <c r="T174" s="340">
        <v>153</v>
      </c>
      <c r="U174" s="344"/>
      <c r="V174" s="200"/>
      <c r="X174" s="249" t="b">
        <f t="shared" si="31"/>
        <v>1</v>
      </c>
      <c r="Y174" s="249" t="b">
        <f t="shared" si="32"/>
        <v>1</v>
      </c>
      <c r="Z174" s="249" t="b">
        <f t="shared" si="33"/>
        <v>1</v>
      </c>
      <c r="AA174" s="249" t="b">
        <f t="shared" si="34"/>
        <v>1</v>
      </c>
      <c r="AB174" s="249" t="b">
        <f t="shared" si="35"/>
        <v>1</v>
      </c>
      <c r="AC174" s="249" t="b">
        <f t="shared" si="36"/>
        <v>1</v>
      </c>
      <c r="AD174" s="249" t="b">
        <f t="shared" si="37"/>
        <v>1</v>
      </c>
      <c r="AE174" s="249" t="b">
        <f t="shared" si="38"/>
        <v>1</v>
      </c>
      <c r="AF174" s="249" t="b">
        <f t="shared" si="39"/>
        <v>1</v>
      </c>
      <c r="AG174" s="249" t="b">
        <f t="shared" si="40"/>
        <v>1</v>
      </c>
      <c r="AH174" s="249" t="b">
        <f t="shared" si="41"/>
        <v>1</v>
      </c>
      <c r="AI174" s="249" t="b">
        <f t="shared" si="42"/>
        <v>1</v>
      </c>
      <c r="AJ174" s="249" t="b">
        <f t="shared" si="43"/>
        <v>1</v>
      </c>
      <c r="AK174" s="249" t="b">
        <f t="shared" si="44"/>
        <v>1</v>
      </c>
      <c r="AL174" s="249" t="b">
        <f t="shared" si="45"/>
        <v>1</v>
      </c>
    </row>
    <row r="175" spans="1:38" ht="16.5" thickBot="1" x14ac:dyDescent="0.3">
      <c r="A175" s="200"/>
      <c r="B175" s="340">
        <v>154</v>
      </c>
      <c r="C175" s="344"/>
      <c r="D175" s="20"/>
      <c r="E175" s="245"/>
      <c r="F175" s="340">
        <v>154</v>
      </c>
      <c r="G175" s="344"/>
      <c r="H175" s="20"/>
      <c r="I175" s="245"/>
      <c r="J175" s="340">
        <v>154</v>
      </c>
      <c r="K175" s="344"/>
      <c r="L175" s="20"/>
      <c r="M175" s="245"/>
      <c r="N175" s="340">
        <v>154</v>
      </c>
      <c r="O175" s="344"/>
      <c r="P175" s="240"/>
      <c r="Q175" s="340">
        <v>154</v>
      </c>
      <c r="R175" s="344"/>
      <c r="S175" s="240"/>
      <c r="T175" s="340">
        <v>154</v>
      </c>
      <c r="U175" s="344"/>
      <c r="V175" s="200"/>
      <c r="X175" s="249" t="b">
        <f t="shared" si="31"/>
        <v>1</v>
      </c>
      <c r="Y175" s="249" t="b">
        <f t="shared" si="32"/>
        <v>1</v>
      </c>
      <c r="Z175" s="249" t="b">
        <f t="shared" si="33"/>
        <v>1</v>
      </c>
      <c r="AA175" s="249" t="b">
        <f t="shared" si="34"/>
        <v>1</v>
      </c>
      <c r="AB175" s="249" t="b">
        <f t="shared" si="35"/>
        <v>1</v>
      </c>
      <c r="AC175" s="249" t="b">
        <f t="shared" si="36"/>
        <v>1</v>
      </c>
      <c r="AD175" s="249" t="b">
        <f t="shared" si="37"/>
        <v>1</v>
      </c>
      <c r="AE175" s="249" t="b">
        <f t="shared" si="38"/>
        <v>1</v>
      </c>
      <c r="AF175" s="249" t="b">
        <f t="shared" si="39"/>
        <v>1</v>
      </c>
      <c r="AG175" s="249" t="b">
        <f t="shared" si="40"/>
        <v>1</v>
      </c>
      <c r="AH175" s="249" t="b">
        <f t="shared" si="41"/>
        <v>1</v>
      </c>
      <c r="AI175" s="249" t="b">
        <f t="shared" si="42"/>
        <v>1</v>
      </c>
      <c r="AJ175" s="249" t="b">
        <f t="shared" si="43"/>
        <v>1</v>
      </c>
      <c r="AK175" s="249" t="b">
        <f t="shared" si="44"/>
        <v>1</v>
      </c>
      <c r="AL175" s="249" t="b">
        <f t="shared" si="45"/>
        <v>1</v>
      </c>
    </row>
    <row r="176" spans="1:38" ht="16.5" thickBot="1" x14ac:dyDescent="0.3">
      <c r="A176" s="200"/>
      <c r="B176" s="340">
        <v>155</v>
      </c>
      <c r="C176" s="344"/>
      <c r="D176" s="20"/>
      <c r="E176" s="245"/>
      <c r="F176" s="340">
        <v>155</v>
      </c>
      <c r="G176" s="344"/>
      <c r="H176" s="20"/>
      <c r="I176" s="245"/>
      <c r="J176" s="340">
        <v>155</v>
      </c>
      <c r="K176" s="344"/>
      <c r="L176" s="20"/>
      <c r="M176" s="245"/>
      <c r="N176" s="340">
        <v>155</v>
      </c>
      <c r="O176" s="344"/>
      <c r="P176" s="240"/>
      <c r="Q176" s="340">
        <v>155</v>
      </c>
      <c r="R176" s="344"/>
      <c r="S176" s="240"/>
      <c r="T176" s="340">
        <v>155</v>
      </c>
      <c r="U176" s="344"/>
      <c r="V176" s="200"/>
      <c r="X176" s="249" t="b">
        <f t="shared" si="31"/>
        <v>1</v>
      </c>
      <c r="Y176" s="249" t="b">
        <f t="shared" si="32"/>
        <v>1</v>
      </c>
      <c r="Z176" s="249" t="b">
        <f t="shared" si="33"/>
        <v>1</v>
      </c>
      <c r="AA176" s="249" t="b">
        <f t="shared" si="34"/>
        <v>1</v>
      </c>
      <c r="AB176" s="249" t="b">
        <f t="shared" si="35"/>
        <v>1</v>
      </c>
      <c r="AC176" s="249" t="b">
        <f t="shared" si="36"/>
        <v>1</v>
      </c>
      <c r="AD176" s="249" t="b">
        <f t="shared" si="37"/>
        <v>1</v>
      </c>
      <c r="AE176" s="249" t="b">
        <f t="shared" si="38"/>
        <v>1</v>
      </c>
      <c r="AF176" s="249" t="b">
        <f t="shared" si="39"/>
        <v>1</v>
      </c>
      <c r="AG176" s="249" t="b">
        <f t="shared" si="40"/>
        <v>1</v>
      </c>
      <c r="AH176" s="249" t="b">
        <f t="shared" si="41"/>
        <v>1</v>
      </c>
      <c r="AI176" s="249" t="b">
        <f t="shared" si="42"/>
        <v>1</v>
      </c>
      <c r="AJ176" s="249" t="b">
        <f t="shared" si="43"/>
        <v>1</v>
      </c>
      <c r="AK176" s="249" t="b">
        <f t="shared" si="44"/>
        <v>1</v>
      </c>
      <c r="AL176" s="249" t="b">
        <f t="shared" si="45"/>
        <v>1</v>
      </c>
    </row>
    <row r="177" spans="1:38" ht="16.5" thickBot="1" x14ac:dyDescent="0.3">
      <c r="A177" s="200"/>
      <c r="B177" s="340">
        <v>156</v>
      </c>
      <c r="C177" s="344"/>
      <c r="D177" s="20"/>
      <c r="E177" s="245"/>
      <c r="F177" s="340">
        <v>156</v>
      </c>
      <c r="G177" s="344"/>
      <c r="H177" s="20"/>
      <c r="I177" s="245"/>
      <c r="J177" s="340">
        <v>156</v>
      </c>
      <c r="K177" s="344"/>
      <c r="L177" s="20"/>
      <c r="M177" s="245"/>
      <c r="N177" s="340">
        <v>156</v>
      </c>
      <c r="O177" s="344"/>
      <c r="P177" s="240"/>
      <c r="Q177" s="340">
        <v>156</v>
      </c>
      <c r="R177" s="344"/>
      <c r="S177" s="240"/>
      <c r="T177" s="340">
        <v>156</v>
      </c>
      <c r="U177" s="344"/>
      <c r="V177" s="200"/>
      <c r="X177" s="249" t="b">
        <f t="shared" si="31"/>
        <v>1</v>
      </c>
      <c r="Y177" s="249" t="b">
        <f t="shared" si="32"/>
        <v>1</v>
      </c>
      <c r="Z177" s="249" t="b">
        <f t="shared" si="33"/>
        <v>1</v>
      </c>
      <c r="AA177" s="249" t="b">
        <f t="shared" si="34"/>
        <v>1</v>
      </c>
      <c r="AB177" s="249" t="b">
        <f t="shared" si="35"/>
        <v>1</v>
      </c>
      <c r="AC177" s="249" t="b">
        <f t="shared" si="36"/>
        <v>1</v>
      </c>
      <c r="AD177" s="249" t="b">
        <f t="shared" si="37"/>
        <v>1</v>
      </c>
      <c r="AE177" s="249" t="b">
        <f t="shared" si="38"/>
        <v>1</v>
      </c>
      <c r="AF177" s="249" t="b">
        <f t="shared" si="39"/>
        <v>1</v>
      </c>
      <c r="AG177" s="249" t="b">
        <f t="shared" si="40"/>
        <v>1</v>
      </c>
      <c r="AH177" s="249" t="b">
        <f t="shared" si="41"/>
        <v>1</v>
      </c>
      <c r="AI177" s="249" t="b">
        <f t="shared" si="42"/>
        <v>1</v>
      </c>
      <c r="AJ177" s="249" t="b">
        <f t="shared" si="43"/>
        <v>1</v>
      </c>
      <c r="AK177" s="249" t="b">
        <f t="shared" si="44"/>
        <v>1</v>
      </c>
      <c r="AL177" s="249" t="b">
        <f t="shared" si="45"/>
        <v>1</v>
      </c>
    </row>
    <row r="178" spans="1:38" ht="16.5" thickBot="1" x14ac:dyDescent="0.3">
      <c r="A178" s="200"/>
      <c r="B178" s="340">
        <v>157</v>
      </c>
      <c r="C178" s="344"/>
      <c r="D178" s="20"/>
      <c r="E178" s="245"/>
      <c r="F178" s="340">
        <v>157</v>
      </c>
      <c r="G178" s="344"/>
      <c r="H178" s="20"/>
      <c r="I178" s="245"/>
      <c r="J178" s="340">
        <v>157</v>
      </c>
      <c r="K178" s="344"/>
      <c r="L178" s="20"/>
      <c r="M178" s="245"/>
      <c r="N178" s="340">
        <v>157</v>
      </c>
      <c r="O178" s="344"/>
      <c r="P178" s="240"/>
      <c r="Q178" s="340">
        <v>157</v>
      </c>
      <c r="R178" s="344"/>
      <c r="S178" s="240"/>
      <c r="T178" s="340">
        <v>157</v>
      </c>
      <c r="U178" s="344"/>
      <c r="V178" s="200"/>
      <c r="X178" s="249" t="b">
        <f t="shared" si="31"/>
        <v>1</v>
      </c>
      <c r="Y178" s="249" t="b">
        <f t="shared" si="32"/>
        <v>1</v>
      </c>
      <c r="Z178" s="249" t="b">
        <f t="shared" si="33"/>
        <v>1</v>
      </c>
      <c r="AA178" s="249" t="b">
        <f t="shared" si="34"/>
        <v>1</v>
      </c>
      <c r="AB178" s="249" t="b">
        <f t="shared" si="35"/>
        <v>1</v>
      </c>
      <c r="AC178" s="249" t="b">
        <f t="shared" si="36"/>
        <v>1</v>
      </c>
      <c r="AD178" s="249" t="b">
        <f t="shared" si="37"/>
        <v>1</v>
      </c>
      <c r="AE178" s="249" t="b">
        <f t="shared" si="38"/>
        <v>1</v>
      </c>
      <c r="AF178" s="249" t="b">
        <f t="shared" si="39"/>
        <v>1</v>
      </c>
      <c r="AG178" s="249" t="b">
        <f t="shared" si="40"/>
        <v>1</v>
      </c>
      <c r="AH178" s="249" t="b">
        <f t="shared" si="41"/>
        <v>1</v>
      </c>
      <c r="AI178" s="249" t="b">
        <f t="shared" si="42"/>
        <v>1</v>
      </c>
      <c r="AJ178" s="249" t="b">
        <f t="shared" si="43"/>
        <v>1</v>
      </c>
      <c r="AK178" s="249" t="b">
        <f t="shared" si="44"/>
        <v>1</v>
      </c>
      <c r="AL178" s="249" t="b">
        <f t="shared" si="45"/>
        <v>1</v>
      </c>
    </row>
    <row r="179" spans="1:38" ht="16.5" thickBot="1" x14ac:dyDescent="0.3">
      <c r="A179" s="200"/>
      <c r="B179" s="340">
        <v>158</v>
      </c>
      <c r="C179" s="344"/>
      <c r="D179" s="20"/>
      <c r="E179" s="245"/>
      <c r="F179" s="340">
        <v>158</v>
      </c>
      <c r="G179" s="344"/>
      <c r="H179" s="20"/>
      <c r="I179" s="245"/>
      <c r="J179" s="340">
        <v>158</v>
      </c>
      <c r="K179" s="344"/>
      <c r="L179" s="20"/>
      <c r="M179" s="245"/>
      <c r="N179" s="340">
        <v>158</v>
      </c>
      <c r="O179" s="344"/>
      <c r="P179" s="240"/>
      <c r="Q179" s="340">
        <v>158</v>
      </c>
      <c r="R179" s="344"/>
      <c r="S179" s="240"/>
      <c r="T179" s="340">
        <v>158</v>
      </c>
      <c r="U179" s="344"/>
      <c r="V179" s="200"/>
      <c r="X179" s="249" t="b">
        <f t="shared" si="31"/>
        <v>1</v>
      </c>
      <c r="Y179" s="249" t="b">
        <f t="shared" si="32"/>
        <v>1</v>
      </c>
      <c r="Z179" s="249" t="b">
        <f t="shared" si="33"/>
        <v>1</v>
      </c>
      <c r="AA179" s="249" t="b">
        <f t="shared" si="34"/>
        <v>1</v>
      </c>
      <c r="AB179" s="249" t="b">
        <f t="shared" si="35"/>
        <v>1</v>
      </c>
      <c r="AC179" s="249" t="b">
        <f t="shared" si="36"/>
        <v>1</v>
      </c>
      <c r="AD179" s="249" t="b">
        <f t="shared" si="37"/>
        <v>1</v>
      </c>
      <c r="AE179" s="249" t="b">
        <f t="shared" si="38"/>
        <v>1</v>
      </c>
      <c r="AF179" s="249" t="b">
        <f t="shared" si="39"/>
        <v>1</v>
      </c>
      <c r="AG179" s="249" t="b">
        <f t="shared" si="40"/>
        <v>1</v>
      </c>
      <c r="AH179" s="249" t="b">
        <f t="shared" si="41"/>
        <v>1</v>
      </c>
      <c r="AI179" s="249" t="b">
        <f t="shared" si="42"/>
        <v>1</v>
      </c>
      <c r="AJ179" s="249" t="b">
        <f t="shared" si="43"/>
        <v>1</v>
      </c>
      <c r="AK179" s="249" t="b">
        <f t="shared" si="44"/>
        <v>1</v>
      </c>
      <c r="AL179" s="249" t="b">
        <f t="shared" si="45"/>
        <v>1</v>
      </c>
    </row>
    <row r="180" spans="1:38" ht="16.5" thickBot="1" x14ac:dyDescent="0.3">
      <c r="A180" s="200"/>
      <c r="B180" s="340">
        <v>159</v>
      </c>
      <c r="C180" s="344"/>
      <c r="D180" s="20"/>
      <c r="E180" s="245"/>
      <c r="F180" s="340">
        <v>159</v>
      </c>
      <c r="G180" s="344"/>
      <c r="H180" s="20"/>
      <c r="I180" s="245"/>
      <c r="J180" s="340">
        <v>159</v>
      </c>
      <c r="K180" s="344"/>
      <c r="L180" s="20"/>
      <c r="M180" s="245"/>
      <c r="N180" s="340">
        <v>159</v>
      </c>
      <c r="O180" s="344"/>
      <c r="P180" s="240"/>
      <c r="Q180" s="340">
        <v>159</v>
      </c>
      <c r="R180" s="344"/>
      <c r="S180" s="240"/>
      <c r="T180" s="340">
        <v>159</v>
      </c>
      <c r="U180" s="344"/>
      <c r="V180" s="200"/>
      <c r="X180" s="249" t="b">
        <f t="shared" si="31"/>
        <v>1</v>
      </c>
      <c r="Y180" s="249" t="b">
        <f t="shared" si="32"/>
        <v>1</v>
      </c>
      <c r="Z180" s="249" t="b">
        <f t="shared" si="33"/>
        <v>1</v>
      </c>
      <c r="AA180" s="249" t="b">
        <f t="shared" si="34"/>
        <v>1</v>
      </c>
      <c r="AB180" s="249" t="b">
        <f t="shared" si="35"/>
        <v>1</v>
      </c>
      <c r="AC180" s="249" t="b">
        <f t="shared" si="36"/>
        <v>1</v>
      </c>
      <c r="AD180" s="249" t="b">
        <f t="shared" si="37"/>
        <v>1</v>
      </c>
      <c r="AE180" s="249" t="b">
        <f t="shared" si="38"/>
        <v>1</v>
      </c>
      <c r="AF180" s="249" t="b">
        <f t="shared" si="39"/>
        <v>1</v>
      </c>
      <c r="AG180" s="249" t="b">
        <f t="shared" si="40"/>
        <v>1</v>
      </c>
      <c r="AH180" s="249" t="b">
        <f t="shared" si="41"/>
        <v>1</v>
      </c>
      <c r="AI180" s="249" t="b">
        <f t="shared" si="42"/>
        <v>1</v>
      </c>
      <c r="AJ180" s="249" t="b">
        <f t="shared" si="43"/>
        <v>1</v>
      </c>
      <c r="AK180" s="249" t="b">
        <f t="shared" si="44"/>
        <v>1</v>
      </c>
      <c r="AL180" s="249" t="b">
        <f t="shared" si="45"/>
        <v>1</v>
      </c>
    </row>
    <row r="181" spans="1:38" ht="16.5" thickBot="1" x14ac:dyDescent="0.3">
      <c r="A181" s="200"/>
      <c r="B181" s="340">
        <v>160</v>
      </c>
      <c r="C181" s="344"/>
      <c r="D181" s="20"/>
      <c r="E181" s="245"/>
      <c r="F181" s="340">
        <v>160</v>
      </c>
      <c r="G181" s="344"/>
      <c r="H181" s="20"/>
      <c r="I181" s="245"/>
      <c r="J181" s="340">
        <v>160</v>
      </c>
      <c r="K181" s="344"/>
      <c r="L181" s="20"/>
      <c r="M181" s="245"/>
      <c r="N181" s="340">
        <v>160</v>
      </c>
      <c r="O181" s="344"/>
      <c r="P181" s="240"/>
      <c r="Q181" s="340">
        <v>160</v>
      </c>
      <c r="R181" s="344"/>
      <c r="S181" s="240"/>
      <c r="T181" s="340">
        <v>160</v>
      </c>
      <c r="U181" s="344"/>
      <c r="V181" s="200"/>
      <c r="X181" s="249" t="b">
        <f t="shared" si="31"/>
        <v>1</v>
      </c>
      <c r="Y181" s="249" t="b">
        <f t="shared" si="32"/>
        <v>1</v>
      </c>
      <c r="Z181" s="249" t="b">
        <f t="shared" si="33"/>
        <v>1</v>
      </c>
      <c r="AA181" s="249" t="b">
        <f t="shared" si="34"/>
        <v>1</v>
      </c>
      <c r="AB181" s="249" t="b">
        <f t="shared" si="35"/>
        <v>1</v>
      </c>
      <c r="AC181" s="249" t="b">
        <f t="shared" si="36"/>
        <v>1</v>
      </c>
      <c r="AD181" s="249" t="b">
        <f t="shared" si="37"/>
        <v>1</v>
      </c>
      <c r="AE181" s="249" t="b">
        <f t="shared" si="38"/>
        <v>1</v>
      </c>
      <c r="AF181" s="249" t="b">
        <f t="shared" si="39"/>
        <v>1</v>
      </c>
      <c r="AG181" s="249" t="b">
        <f t="shared" si="40"/>
        <v>1</v>
      </c>
      <c r="AH181" s="249" t="b">
        <f t="shared" si="41"/>
        <v>1</v>
      </c>
      <c r="AI181" s="249" t="b">
        <f t="shared" si="42"/>
        <v>1</v>
      </c>
      <c r="AJ181" s="249" t="b">
        <f t="shared" si="43"/>
        <v>1</v>
      </c>
      <c r="AK181" s="249" t="b">
        <f t="shared" si="44"/>
        <v>1</v>
      </c>
      <c r="AL181" s="249" t="b">
        <f t="shared" si="45"/>
        <v>1</v>
      </c>
    </row>
    <row r="182" spans="1:38" ht="16.5" thickBot="1" x14ac:dyDescent="0.3">
      <c r="A182" s="200"/>
      <c r="B182" s="340">
        <v>161</v>
      </c>
      <c r="C182" s="344"/>
      <c r="D182" s="20"/>
      <c r="E182" s="245"/>
      <c r="F182" s="340">
        <v>161</v>
      </c>
      <c r="G182" s="344"/>
      <c r="H182" s="20"/>
      <c r="I182" s="245"/>
      <c r="J182" s="340">
        <v>161</v>
      </c>
      <c r="K182" s="344"/>
      <c r="L182" s="20"/>
      <c r="M182" s="245"/>
      <c r="N182" s="340">
        <v>161</v>
      </c>
      <c r="O182" s="344"/>
      <c r="P182" s="240"/>
      <c r="Q182" s="340">
        <v>161</v>
      </c>
      <c r="R182" s="344"/>
      <c r="S182" s="240"/>
      <c r="T182" s="340">
        <v>161</v>
      </c>
      <c r="U182" s="344"/>
      <c r="V182" s="200"/>
      <c r="X182" s="249" t="b">
        <f t="shared" si="31"/>
        <v>1</v>
      </c>
      <c r="Y182" s="249" t="b">
        <f t="shared" si="32"/>
        <v>1</v>
      </c>
      <c r="Z182" s="249" t="b">
        <f t="shared" si="33"/>
        <v>1</v>
      </c>
      <c r="AA182" s="249" t="b">
        <f t="shared" si="34"/>
        <v>1</v>
      </c>
      <c r="AB182" s="249" t="b">
        <f t="shared" si="35"/>
        <v>1</v>
      </c>
      <c r="AC182" s="249" t="b">
        <f t="shared" si="36"/>
        <v>1</v>
      </c>
      <c r="AD182" s="249" t="b">
        <f t="shared" si="37"/>
        <v>1</v>
      </c>
      <c r="AE182" s="249" t="b">
        <f t="shared" si="38"/>
        <v>1</v>
      </c>
      <c r="AF182" s="249" t="b">
        <f t="shared" si="39"/>
        <v>1</v>
      </c>
      <c r="AG182" s="249" t="b">
        <f t="shared" si="40"/>
        <v>1</v>
      </c>
      <c r="AH182" s="249" t="b">
        <f t="shared" si="41"/>
        <v>1</v>
      </c>
      <c r="AI182" s="249" t="b">
        <f t="shared" si="42"/>
        <v>1</v>
      </c>
      <c r="AJ182" s="249" t="b">
        <f t="shared" si="43"/>
        <v>1</v>
      </c>
      <c r="AK182" s="249" t="b">
        <f t="shared" si="44"/>
        <v>1</v>
      </c>
      <c r="AL182" s="249" t="b">
        <f t="shared" si="45"/>
        <v>1</v>
      </c>
    </row>
    <row r="183" spans="1:38" ht="16.5" thickBot="1" x14ac:dyDescent="0.3">
      <c r="A183" s="200"/>
      <c r="B183" s="340">
        <v>162</v>
      </c>
      <c r="C183" s="344"/>
      <c r="D183" s="20"/>
      <c r="E183" s="245"/>
      <c r="F183" s="340">
        <v>162</v>
      </c>
      <c r="G183" s="344"/>
      <c r="H183" s="20"/>
      <c r="I183" s="245"/>
      <c r="J183" s="340">
        <v>162</v>
      </c>
      <c r="K183" s="344"/>
      <c r="L183" s="20"/>
      <c r="M183" s="245"/>
      <c r="N183" s="340">
        <v>162</v>
      </c>
      <c r="O183" s="344"/>
      <c r="P183" s="240"/>
      <c r="Q183" s="340">
        <v>162</v>
      </c>
      <c r="R183" s="344"/>
      <c r="S183" s="240"/>
      <c r="T183" s="340">
        <v>162</v>
      </c>
      <c r="U183" s="344"/>
      <c r="V183" s="200"/>
      <c r="X183" s="249" t="b">
        <f t="shared" si="31"/>
        <v>1</v>
      </c>
      <c r="Y183" s="249" t="b">
        <f t="shared" si="32"/>
        <v>1</v>
      </c>
      <c r="Z183" s="249" t="b">
        <f t="shared" si="33"/>
        <v>1</v>
      </c>
      <c r="AA183" s="249" t="b">
        <f t="shared" si="34"/>
        <v>1</v>
      </c>
      <c r="AB183" s="249" t="b">
        <f t="shared" si="35"/>
        <v>1</v>
      </c>
      <c r="AC183" s="249" t="b">
        <f t="shared" si="36"/>
        <v>1</v>
      </c>
      <c r="AD183" s="249" t="b">
        <f t="shared" si="37"/>
        <v>1</v>
      </c>
      <c r="AE183" s="249" t="b">
        <f t="shared" si="38"/>
        <v>1</v>
      </c>
      <c r="AF183" s="249" t="b">
        <f t="shared" si="39"/>
        <v>1</v>
      </c>
      <c r="AG183" s="249" t="b">
        <f t="shared" si="40"/>
        <v>1</v>
      </c>
      <c r="AH183" s="249" t="b">
        <f t="shared" si="41"/>
        <v>1</v>
      </c>
      <c r="AI183" s="249" t="b">
        <f t="shared" si="42"/>
        <v>1</v>
      </c>
      <c r="AJ183" s="249" t="b">
        <f t="shared" si="43"/>
        <v>1</v>
      </c>
      <c r="AK183" s="249" t="b">
        <f t="shared" si="44"/>
        <v>1</v>
      </c>
      <c r="AL183" s="249" t="b">
        <f t="shared" si="45"/>
        <v>1</v>
      </c>
    </row>
    <row r="184" spans="1:38" ht="16.5" thickBot="1" x14ac:dyDescent="0.3">
      <c r="A184" s="200"/>
      <c r="B184" s="340">
        <v>163</v>
      </c>
      <c r="C184" s="344"/>
      <c r="D184" s="20"/>
      <c r="E184" s="245"/>
      <c r="F184" s="340">
        <v>163</v>
      </c>
      <c r="G184" s="344"/>
      <c r="H184" s="20"/>
      <c r="I184" s="245"/>
      <c r="J184" s="340">
        <v>163</v>
      </c>
      <c r="K184" s="344"/>
      <c r="L184" s="20"/>
      <c r="M184" s="245"/>
      <c r="N184" s="340">
        <v>163</v>
      </c>
      <c r="O184" s="344"/>
      <c r="P184" s="240"/>
      <c r="Q184" s="340">
        <v>163</v>
      </c>
      <c r="R184" s="344"/>
      <c r="S184" s="240"/>
      <c r="T184" s="340">
        <v>163</v>
      </c>
      <c r="U184" s="344"/>
      <c r="V184" s="200"/>
      <c r="X184" s="249" t="b">
        <f t="shared" si="31"/>
        <v>1</v>
      </c>
      <c r="Y184" s="249" t="b">
        <f t="shared" si="32"/>
        <v>1</v>
      </c>
      <c r="Z184" s="249" t="b">
        <f t="shared" si="33"/>
        <v>1</v>
      </c>
      <c r="AA184" s="249" t="b">
        <f t="shared" si="34"/>
        <v>1</v>
      </c>
      <c r="AB184" s="249" t="b">
        <f t="shared" si="35"/>
        <v>1</v>
      </c>
      <c r="AC184" s="249" t="b">
        <f t="shared" si="36"/>
        <v>1</v>
      </c>
      <c r="AD184" s="249" t="b">
        <f t="shared" si="37"/>
        <v>1</v>
      </c>
      <c r="AE184" s="249" t="b">
        <f t="shared" si="38"/>
        <v>1</v>
      </c>
      <c r="AF184" s="249" t="b">
        <f t="shared" si="39"/>
        <v>1</v>
      </c>
      <c r="AG184" s="249" t="b">
        <f t="shared" si="40"/>
        <v>1</v>
      </c>
      <c r="AH184" s="249" t="b">
        <f t="shared" si="41"/>
        <v>1</v>
      </c>
      <c r="AI184" s="249" t="b">
        <f t="shared" si="42"/>
        <v>1</v>
      </c>
      <c r="AJ184" s="249" t="b">
        <f t="shared" si="43"/>
        <v>1</v>
      </c>
      <c r="AK184" s="249" t="b">
        <f t="shared" si="44"/>
        <v>1</v>
      </c>
      <c r="AL184" s="249" t="b">
        <f t="shared" si="45"/>
        <v>1</v>
      </c>
    </row>
    <row r="185" spans="1:38" ht="16.5" thickBot="1" x14ac:dyDescent="0.3">
      <c r="A185" s="200"/>
      <c r="B185" s="340">
        <v>164</v>
      </c>
      <c r="C185" s="344"/>
      <c r="D185" s="20"/>
      <c r="E185" s="245"/>
      <c r="F185" s="340">
        <v>164</v>
      </c>
      <c r="G185" s="344"/>
      <c r="H185" s="20"/>
      <c r="I185" s="245"/>
      <c r="J185" s="340">
        <v>164</v>
      </c>
      <c r="K185" s="344"/>
      <c r="L185" s="20"/>
      <c r="M185" s="245"/>
      <c r="N185" s="340">
        <v>164</v>
      </c>
      <c r="O185" s="344"/>
      <c r="P185" s="240"/>
      <c r="Q185" s="340">
        <v>164</v>
      </c>
      <c r="R185" s="344"/>
      <c r="S185" s="240"/>
      <c r="T185" s="340">
        <v>164</v>
      </c>
      <c r="U185" s="344"/>
      <c r="V185" s="200"/>
      <c r="X185" s="249" t="b">
        <f t="shared" si="31"/>
        <v>1</v>
      </c>
      <c r="Y185" s="249" t="b">
        <f t="shared" si="32"/>
        <v>1</v>
      </c>
      <c r="Z185" s="249" t="b">
        <f t="shared" si="33"/>
        <v>1</v>
      </c>
      <c r="AA185" s="249" t="b">
        <f t="shared" si="34"/>
        <v>1</v>
      </c>
      <c r="AB185" s="249" t="b">
        <f t="shared" si="35"/>
        <v>1</v>
      </c>
      <c r="AC185" s="249" t="b">
        <f t="shared" si="36"/>
        <v>1</v>
      </c>
      <c r="AD185" s="249" t="b">
        <f t="shared" si="37"/>
        <v>1</v>
      </c>
      <c r="AE185" s="249" t="b">
        <f t="shared" si="38"/>
        <v>1</v>
      </c>
      <c r="AF185" s="249" t="b">
        <f t="shared" si="39"/>
        <v>1</v>
      </c>
      <c r="AG185" s="249" t="b">
        <f t="shared" si="40"/>
        <v>1</v>
      </c>
      <c r="AH185" s="249" t="b">
        <f t="shared" si="41"/>
        <v>1</v>
      </c>
      <c r="AI185" s="249" t="b">
        <f t="shared" si="42"/>
        <v>1</v>
      </c>
      <c r="AJ185" s="249" t="b">
        <f t="shared" si="43"/>
        <v>1</v>
      </c>
      <c r="AK185" s="249" t="b">
        <f t="shared" si="44"/>
        <v>1</v>
      </c>
      <c r="AL185" s="249" t="b">
        <f t="shared" si="45"/>
        <v>1</v>
      </c>
    </row>
    <row r="186" spans="1:38" ht="16.5" thickBot="1" x14ac:dyDescent="0.3">
      <c r="A186" s="200"/>
      <c r="B186" s="340">
        <v>165</v>
      </c>
      <c r="C186" s="344"/>
      <c r="D186" s="20"/>
      <c r="E186" s="245"/>
      <c r="F186" s="340">
        <v>165</v>
      </c>
      <c r="G186" s="344"/>
      <c r="H186" s="20"/>
      <c r="I186" s="245"/>
      <c r="J186" s="340">
        <v>165</v>
      </c>
      <c r="K186" s="344"/>
      <c r="L186" s="20"/>
      <c r="M186" s="245"/>
      <c r="N186" s="340">
        <v>165</v>
      </c>
      <c r="O186" s="344"/>
      <c r="P186" s="240"/>
      <c r="Q186" s="340">
        <v>165</v>
      </c>
      <c r="R186" s="344"/>
      <c r="S186" s="240"/>
      <c r="T186" s="340">
        <v>165</v>
      </c>
      <c r="U186" s="344"/>
      <c r="V186" s="200"/>
      <c r="X186" s="249" t="b">
        <f t="shared" si="31"/>
        <v>1</v>
      </c>
      <c r="Y186" s="249" t="b">
        <f t="shared" si="32"/>
        <v>1</v>
      </c>
      <c r="Z186" s="249" t="b">
        <f t="shared" si="33"/>
        <v>1</v>
      </c>
      <c r="AA186" s="249" t="b">
        <f t="shared" si="34"/>
        <v>1</v>
      </c>
      <c r="AB186" s="249" t="b">
        <f t="shared" si="35"/>
        <v>1</v>
      </c>
      <c r="AC186" s="249" t="b">
        <f t="shared" si="36"/>
        <v>1</v>
      </c>
      <c r="AD186" s="249" t="b">
        <f t="shared" si="37"/>
        <v>1</v>
      </c>
      <c r="AE186" s="249" t="b">
        <f t="shared" si="38"/>
        <v>1</v>
      </c>
      <c r="AF186" s="249" t="b">
        <f t="shared" si="39"/>
        <v>1</v>
      </c>
      <c r="AG186" s="249" t="b">
        <f t="shared" si="40"/>
        <v>1</v>
      </c>
      <c r="AH186" s="249" t="b">
        <f t="shared" si="41"/>
        <v>1</v>
      </c>
      <c r="AI186" s="249" t="b">
        <f t="shared" si="42"/>
        <v>1</v>
      </c>
      <c r="AJ186" s="249" t="b">
        <f t="shared" si="43"/>
        <v>1</v>
      </c>
      <c r="AK186" s="249" t="b">
        <f t="shared" si="44"/>
        <v>1</v>
      </c>
      <c r="AL186" s="249" t="b">
        <f t="shared" si="45"/>
        <v>1</v>
      </c>
    </row>
    <row r="187" spans="1:38" ht="16.5" thickBot="1" x14ac:dyDescent="0.3">
      <c r="A187" s="200"/>
      <c r="B187" s="340">
        <v>166</v>
      </c>
      <c r="C187" s="344"/>
      <c r="D187" s="20"/>
      <c r="E187" s="245"/>
      <c r="F187" s="340">
        <v>166</v>
      </c>
      <c r="G187" s="344"/>
      <c r="H187" s="20"/>
      <c r="I187" s="245"/>
      <c r="J187" s="340">
        <v>166</v>
      </c>
      <c r="K187" s="344"/>
      <c r="L187" s="20"/>
      <c r="M187" s="245"/>
      <c r="N187" s="340">
        <v>166</v>
      </c>
      <c r="O187" s="344"/>
      <c r="P187" s="240"/>
      <c r="Q187" s="340">
        <v>166</v>
      </c>
      <c r="R187" s="344"/>
      <c r="S187" s="240"/>
      <c r="T187" s="340">
        <v>166</v>
      </c>
      <c r="U187" s="344"/>
      <c r="V187" s="200"/>
      <c r="X187" s="249" t="b">
        <f t="shared" si="31"/>
        <v>1</v>
      </c>
      <c r="Y187" s="249" t="b">
        <f t="shared" si="32"/>
        <v>1</v>
      </c>
      <c r="Z187" s="249" t="b">
        <f t="shared" si="33"/>
        <v>1</v>
      </c>
      <c r="AA187" s="249" t="b">
        <f t="shared" si="34"/>
        <v>1</v>
      </c>
      <c r="AB187" s="249" t="b">
        <f t="shared" si="35"/>
        <v>1</v>
      </c>
      <c r="AC187" s="249" t="b">
        <f t="shared" si="36"/>
        <v>1</v>
      </c>
      <c r="AD187" s="249" t="b">
        <f t="shared" si="37"/>
        <v>1</v>
      </c>
      <c r="AE187" s="249" t="b">
        <f t="shared" si="38"/>
        <v>1</v>
      </c>
      <c r="AF187" s="249" t="b">
        <f t="shared" si="39"/>
        <v>1</v>
      </c>
      <c r="AG187" s="249" t="b">
        <f t="shared" si="40"/>
        <v>1</v>
      </c>
      <c r="AH187" s="249" t="b">
        <f t="shared" si="41"/>
        <v>1</v>
      </c>
      <c r="AI187" s="249" t="b">
        <f t="shared" si="42"/>
        <v>1</v>
      </c>
      <c r="AJ187" s="249" t="b">
        <f t="shared" si="43"/>
        <v>1</v>
      </c>
      <c r="AK187" s="249" t="b">
        <f t="shared" si="44"/>
        <v>1</v>
      </c>
      <c r="AL187" s="249" t="b">
        <f t="shared" si="45"/>
        <v>1</v>
      </c>
    </row>
    <row r="188" spans="1:38" ht="16.5" thickBot="1" x14ac:dyDescent="0.3">
      <c r="A188" s="200"/>
      <c r="B188" s="340">
        <v>167</v>
      </c>
      <c r="C188" s="344"/>
      <c r="D188" s="20"/>
      <c r="E188" s="245"/>
      <c r="F188" s="340">
        <v>167</v>
      </c>
      <c r="G188" s="344"/>
      <c r="H188" s="20"/>
      <c r="I188" s="245"/>
      <c r="J188" s="340">
        <v>167</v>
      </c>
      <c r="K188" s="344"/>
      <c r="L188" s="20"/>
      <c r="M188" s="245"/>
      <c r="N188" s="340">
        <v>167</v>
      </c>
      <c r="O188" s="344"/>
      <c r="P188" s="240"/>
      <c r="Q188" s="340">
        <v>167</v>
      </c>
      <c r="R188" s="344"/>
      <c r="S188" s="240"/>
      <c r="T188" s="340">
        <v>167</v>
      </c>
      <c r="U188" s="344"/>
      <c r="V188" s="200"/>
      <c r="X188" s="249" t="b">
        <f t="shared" si="31"/>
        <v>1</v>
      </c>
      <c r="Y188" s="249" t="b">
        <f t="shared" si="32"/>
        <v>1</v>
      </c>
      <c r="Z188" s="249" t="b">
        <f t="shared" si="33"/>
        <v>1</v>
      </c>
      <c r="AA188" s="249" t="b">
        <f t="shared" si="34"/>
        <v>1</v>
      </c>
      <c r="AB188" s="249" t="b">
        <f t="shared" si="35"/>
        <v>1</v>
      </c>
      <c r="AC188" s="249" t="b">
        <f t="shared" si="36"/>
        <v>1</v>
      </c>
      <c r="AD188" s="249" t="b">
        <f t="shared" si="37"/>
        <v>1</v>
      </c>
      <c r="AE188" s="249" t="b">
        <f t="shared" si="38"/>
        <v>1</v>
      </c>
      <c r="AF188" s="249" t="b">
        <f t="shared" si="39"/>
        <v>1</v>
      </c>
      <c r="AG188" s="249" t="b">
        <f t="shared" si="40"/>
        <v>1</v>
      </c>
      <c r="AH188" s="249" t="b">
        <f t="shared" si="41"/>
        <v>1</v>
      </c>
      <c r="AI188" s="249" t="b">
        <f t="shared" si="42"/>
        <v>1</v>
      </c>
      <c r="AJ188" s="249" t="b">
        <f t="shared" si="43"/>
        <v>1</v>
      </c>
      <c r="AK188" s="249" t="b">
        <f t="shared" si="44"/>
        <v>1</v>
      </c>
      <c r="AL188" s="249" t="b">
        <f t="shared" si="45"/>
        <v>1</v>
      </c>
    </row>
    <row r="189" spans="1:38" ht="16.5" thickBot="1" x14ac:dyDescent="0.3">
      <c r="A189" s="200"/>
      <c r="B189" s="340">
        <v>168</v>
      </c>
      <c r="C189" s="344"/>
      <c r="D189" s="20"/>
      <c r="E189" s="245"/>
      <c r="F189" s="340">
        <v>168</v>
      </c>
      <c r="G189" s="344"/>
      <c r="H189" s="20"/>
      <c r="I189" s="245"/>
      <c r="J189" s="340">
        <v>168</v>
      </c>
      <c r="K189" s="344"/>
      <c r="L189" s="20"/>
      <c r="M189" s="245"/>
      <c r="N189" s="340">
        <v>168</v>
      </c>
      <c r="O189" s="344"/>
      <c r="P189" s="240"/>
      <c r="Q189" s="340">
        <v>168</v>
      </c>
      <c r="R189" s="344"/>
      <c r="S189" s="240"/>
      <c r="T189" s="340">
        <v>168</v>
      </c>
      <c r="U189" s="344"/>
      <c r="V189" s="200"/>
      <c r="X189" s="249" t="b">
        <f t="shared" si="31"/>
        <v>1</v>
      </c>
      <c r="Y189" s="249" t="b">
        <f t="shared" si="32"/>
        <v>1</v>
      </c>
      <c r="Z189" s="249" t="b">
        <f t="shared" si="33"/>
        <v>1</v>
      </c>
      <c r="AA189" s="249" t="b">
        <f t="shared" si="34"/>
        <v>1</v>
      </c>
      <c r="AB189" s="249" t="b">
        <f t="shared" si="35"/>
        <v>1</v>
      </c>
      <c r="AC189" s="249" t="b">
        <f t="shared" si="36"/>
        <v>1</v>
      </c>
      <c r="AD189" s="249" t="b">
        <f t="shared" si="37"/>
        <v>1</v>
      </c>
      <c r="AE189" s="249" t="b">
        <f t="shared" si="38"/>
        <v>1</v>
      </c>
      <c r="AF189" s="249" t="b">
        <f t="shared" si="39"/>
        <v>1</v>
      </c>
      <c r="AG189" s="249" t="b">
        <f t="shared" si="40"/>
        <v>1</v>
      </c>
      <c r="AH189" s="249" t="b">
        <f t="shared" si="41"/>
        <v>1</v>
      </c>
      <c r="AI189" s="249" t="b">
        <f t="shared" si="42"/>
        <v>1</v>
      </c>
      <c r="AJ189" s="249" t="b">
        <f t="shared" si="43"/>
        <v>1</v>
      </c>
      <c r="AK189" s="249" t="b">
        <f t="shared" si="44"/>
        <v>1</v>
      </c>
      <c r="AL189" s="249" t="b">
        <f t="shared" si="45"/>
        <v>1</v>
      </c>
    </row>
    <row r="190" spans="1:38" ht="16.5" thickBot="1" x14ac:dyDescent="0.3">
      <c r="A190" s="200"/>
      <c r="B190" s="340">
        <v>169</v>
      </c>
      <c r="C190" s="344"/>
      <c r="D190" s="20"/>
      <c r="E190" s="245"/>
      <c r="F190" s="340">
        <v>169</v>
      </c>
      <c r="G190" s="344"/>
      <c r="H190" s="20"/>
      <c r="I190" s="245"/>
      <c r="J190" s="340">
        <v>169</v>
      </c>
      <c r="K190" s="344"/>
      <c r="L190" s="20"/>
      <c r="M190" s="245"/>
      <c r="N190" s="340">
        <v>169</v>
      </c>
      <c r="O190" s="344"/>
      <c r="P190" s="240"/>
      <c r="Q190" s="340">
        <v>169</v>
      </c>
      <c r="R190" s="344"/>
      <c r="S190" s="240"/>
      <c r="T190" s="340">
        <v>169</v>
      </c>
      <c r="U190" s="344"/>
      <c r="V190" s="200"/>
      <c r="X190" s="249" t="b">
        <f t="shared" si="31"/>
        <v>1</v>
      </c>
      <c r="Y190" s="249" t="b">
        <f t="shared" si="32"/>
        <v>1</v>
      </c>
      <c r="Z190" s="249" t="b">
        <f t="shared" si="33"/>
        <v>1</v>
      </c>
      <c r="AA190" s="249" t="b">
        <f t="shared" si="34"/>
        <v>1</v>
      </c>
      <c r="AB190" s="249" t="b">
        <f t="shared" si="35"/>
        <v>1</v>
      </c>
      <c r="AC190" s="249" t="b">
        <f t="shared" si="36"/>
        <v>1</v>
      </c>
      <c r="AD190" s="249" t="b">
        <f t="shared" si="37"/>
        <v>1</v>
      </c>
      <c r="AE190" s="249" t="b">
        <f t="shared" si="38"/>
        <v>1</v>
      </c>
      <c r="AF190" s="249" t="b">
        <f t="shared" si="39"/>
        <v>1</v>
      </c>
      <c r="AG190" s="249" t="b">
        <f t="shared" si="40"/>
        <v>1</v>
      </c>
      <c r="AH190" s="249" t="b">
        <f t="shared" si="41"/>
        <v>1</v>
      </c>
      <c r="AI190" s="249" t="b">
        <f t="shared" si="42"/>
        <v>1</v>
      </c>
      <c r="AJ190" s="249" t="b">
        <f t="shared" si="43"/>
        <v>1</v>
      </c>
      <c r="AK190" s="249" t="b">
        <f t="shared" si="44"/>
        <v>1</v>
      </c>
      <c r="AL190" s="249" t="b">
        <f t="shared" si="45"/>
        <v>1</v>
      </c>
    </row>
    <row r="191" spans="1:38" ht="16.5" thickBot="1" x14ac:dyDescent="0.3">
      <c r="A191" s="200"/>
      <c r="B191" s="340">
        <v>170</v>
      </c>
      <c r="C191" s="344"/>
      <c r="D191" s="20"/>
      <c r="E191" s="245"/>
      <c r="F191" s="340">
        <v>170</v>
      </c>
      <c r="G191" s="344"/>
      <c r="H191" s="20"/>
      <c r="I191" s="245"/>
      <c r="J191" s="340">
        <v>170</v>
      </c>
      <c r="K191" s="344"/>
      <c r="L191" s="20"/>
      <c r="M191" s="245"/>
      <c r="N191" s="340">
        <v>170</v>
      </c>
      <c r="O191" s="344"/>
      <c r="P191" s="240"/>
      <c r="Q191" s="340">
        <v>170</v>
      </c>
      <c r="R191" s="344"/>
      <c r="S191" s="240"/>
      <c r="T191" s="340">
        <v>170</v>
      </c>
      <c r="U191" s="344"/>
      <c r="V191" s="200"/>
      <c r="X191" s="249" t="b">
        <f t="shared" si="31"/>
        <v>1</v>
      </c>
      <c r="Y191" s="249" t="b">
        <f t="shared" si="32"/>
        <v>1</v>
      </c>
      <c r="Z191" s="249" t="b">
        <f t="shared" si="33"/>
        <v>1</v>
      </c>
      <c r="AA191" s="249" t="b">
        <f t="shared" si="34"/>
        <v>1</v>
      </c>
      <c r="AB191" s="249" t="b">
        <f t="shared" si="35"/>
        <v>1</v>
      </c>
      <c r="AC191" s="249" t="b">
        <f t="shared" si="36"/>
        <v>1</v>
      </c>
      <c r="AD191" s="249" t="b">
        <f t="shared" si="37"/>
        <v>1</v>
      </c>
      <c r="AE191" s="249" t="b">
        <f t="shared" si="38"/>
        <v>1</v>
      </c>
      <c r="AF191" s="249" t="b">
        <f t="shared" si="39"/>
        <v>1</v>
      </c>
      <c r="AG191" s="249" t="b">
        <f t="shared" si="40"/>
        <v>1</v>
      </c>
      <c r="AH191" s="249" t="b">
        <f t="shared" si="41"/>
        <v>1</v>
      </c>
      <c r="AI191" s="249" t="b">
        <f t="shared" si="42"/>
        <v>1</v>
      </c>
      <c r="AJ191" s="249" t="b">
        <f t="shared" si="43"/>
        <v>1</v>
      </c>
      <c r="AK191" s="249" t="b">
        <f t="shared" si="44"/>
        <v>1</v>
      </c>
      <c r="AL191" s="249" t="b">
        <f t="shared" si="45"/>
        <v>1</v>
      </c>
    </row>
    <row r="192" spans="1:38" ht="16.5" thickBot="1" x14ac:dyDescent="0.3">
      <c r="A192" s="200"/>
      <c r="B192" s="340">
        <v>171</v>
      </c>
      <c r="C192" s="344"/>
      <c r="D192" s="20"/>
      <c r="E192" s="245"/>
      <c r="F192" s="340">
        <v>171</v>
      </c>
      <c r="G192" s="344"/>
      <c r="H192" s="20"/>
      <c r="I192" s="245"/>
      <c r="J192" s="340">
        <v>171</v>
      </c>
      <c r="K192" s="344"/>
      <c r="L192" s="20"/>
      <c r="M192" s="245"/>
      <c r="N192" s="340">
        <v>171</v>
      </c>
      <c r="O192" s="344"/>
      <c r="P192" s="240"/>
      <c r="Q192" s="340">
        <v>171</v>
      </c>
      <c r="R192" s="344"/>
      <c r="S192" s="240"/>
      <c r="T192" s="340">
        <v>171</v>
      </c>
      <c r="U192" s="344"/>
      <c r="V192" s="200"/>
      <c r="X192" s="249" t="b">
        <f t="shared" si="31"/>
        <v>1</v>
      </c>
      <c r="Y192" s="249" t="b">
        <f t="shared" si="32"/>
        <v>1</v>
      </c>
      <c r="Z192" s="249" t="b">
        <f t="shared" si="33"/>
        <v>1</v>
      </c>
      <c r="AA192" s="249" t="b">
        <f t="shared" si="34"/>
        <v>1</v>
      </c>
      <c r="AB192" s="249" t="b">
        <f t="shared" si="35"/>
        <v>1</v>
      </c>
      <c r="AC192" s="249" t="b">
        <f t="shared" si="36"/>
        <v>1</v>
      </c>
      <c r="AD192" s="249" t="b">
        <f t="shared" si="37"/>
        <v>1</v>
      </c>
      <c r="AE192" s="249" t="b">
        <f t="shared" si="38"/>
        <v>1</v>
      </c>
      <c r="AF192" s="249" t="b">
        <f t="shared" si="39"/>
        <v>1</v>
      </c>
      <c r="AG192" s="249" t="b">
        <f t="shared" si="40"/>
        <v>1</v>
      </c>
      <c r="AH192" s="249" t="b">
        <f t="shared" si="41"/>
        <v>1</v>
      </c>
      <c r="AI192" s="249" t="b">
        <f t="shared" si="42"/>
        <v>1</v>
      </c>
      <c r="AJ192" s="249" t="b">
        <f t="shared" si="43"/>
        <v>1</v>
      </c>
      <c r="AK192" s="249" t="b">
        <f t="shared" si="44"/>
        <v>1</v>
      </c>
      <c r="AL192" s="249" t="b">
        <f t="shared" si="45"/>
        <v>1</v>
      </c>
    </row>
    <row r="193" spans="1:38" ht="16.5" thickBot="1" x14ac:dyDescent="0.3">
      <c r="A193" s="200"/>
      <c r="B193" s="340">
        <v>172</v>
      </c>
      <c r="C193" s="344"/>
      <c r="D193" s="20"/>
      <c r="E193" s="245"/>
      <c r="F193" s="340">
        <v>172</v>
      </c>
      <c r="G193" s="344"/>
      <c r="H193" s="20"/>
      <c r="I193" s="245"/>
      <c r="J193" s="340">
        <v>172</v>
      </c>
      <c r="K193" s="344"/>
      <c r="L193" s="20"/>
      <c r="M193" s="245"/>
      <c r="N193" s="340">
        <v>172</v>
      </c>
      <c r="O193" s="344"/>
      <c r="P193" s="240"/>
      <c r="Q193" s="340">
        <v>172</v>
      </c>
      <c r="R193" s="344"/>
      <c r="S193" s="240"/>
      <c r="T193" s="340">
        <v>172</v>
      </c>
      <c r="U193" s="344"/>
      <c r="V193" s="200"/>
      <c r="X193" s="249" t="b">
        <f t="shared" si="31"/>
        <v>1</v>
      </c>
      <c r="Y193" s="249" t="b">
        <f t="shared" si="32"/>
        <v>1</v>
      </c>
      <c r="Z193" s="249" t="b">
        <f t="shared" si="33"/>
        <v>1</v>
      </c>
      <c r="AA193" s="249" t="b">
        <f t="shared" si="34"/>
        <v>1</v>
      </c>
      <c r="AB193" s="249" t="b">
        <f t="shared" si="35"/>
        <v>1</v>
      </c>
      <c r="AC193" s="249" t="b">
        <f t="shared" si="36"/>
        <v>1</v>
      </c>
      <c r="AD193" s="249" t="b">
        <f t="shared" si="37"/>
        <v>1</v>
      </c>
      <c r="AE193" s="249" t="b">
        <f t="shared" si="38"/>
        <v>1</v>
      </c>
      <c r="AF193" s="249" t="b">
        <f t="shared" si="39"/>
        <v>1</v>
      </c>
      <c r="AG193" s="249" t="b">
        <f t="shared" si="40"/>
        <v>1</v>
      </c>
      <c r="AH193" s="249" t="b">
        <f t="shared" si="41"/>
        <v>1</v>
      </c>
      <c r="AI193" s="249" t="b">
        <f t="shared" si="42"/>
        <v>1</v>
      </c>
      <c r="AJ193" s="249" t="b">
        <f t="shared" si="43"/>
        <v>1</v>
      </c>
      <c r="AK193" s="249" t="b">
        <f t="shared" si="44"/>
        <v>1</v>
      </c>
      <c r="AL193" s="249" t="b">
        <f t="shared" si="45"/>
        <v>1</v>
      </c>
    </row>
    <row r="194" spans="1:38" ht="16.5" thickBot="1" x14ac:dyDescent="0.3">
      <c r="A194" s="200"/>
      <c r="B194" s="340">
        <v>173</v>
      </c>
      <c r="C194" s="344"/>
      <c r="D194" s="20"/>
      <c r="E194" s="245"/>
      <c r="F194" s="340">
        <v>173</v>
      </c>
      <c r="G194" s="344"/>
      <c r="H194" s="20"/>
      <c r="I194" s="245"/>
      <c r="J194" s="340">
        <v>173</v>
      </c>
      <c r="K194" s="344"/>
      <c r="L194" s="20"/>
      <c r="M194" s="245"/>
      <c r="N194" s="340">
        <v>173</v>
      </c>
      <c r="O194" s="344"/>
      <c r="P194" s="240"/>
      <c r="Q194" s="340">
        <v>173</v>
      </c>
      <c r="R194" s="344"/>
      <c r="S194" s="240"/>
      <c r="T194" s="340">
        <v>173</v>
      </c>
      <c r="U194" s="344"/>
      <c r="V194" s="200"/>
      <c r="X194" s="249" t="b">
        <f t="shared" si="31"/>
        <v>1</v>
      </c>
      <c r="Y194" s="249" t="b">
        <f t="shared" si="32"/>
        <v>1</v>
      </c>
      <c r="Z194" s="249" t="b">
        <f t="shared" si="33"/>
        <v>1</v>
      </c>
      <c r="AA194" s="249" t="b">
        <f t="shared" si="34"/>
        <v>1</v>
      </c>
      <c r="AB194" s="249" t="b">
        <f t="shared" si="35"/>
        <v>1</v>
      </c>
      <c r="AC194" s="249" t="b">
        <f t="shared" si="36"/>
        <v>1</v>
      </c>
      <c r="AD194" s="249" t="b">
        <f t="shared" si="37"/>
        <v>1</v>
      </c>
      <c r="AE194" s="249" t="b">
        <f t="shared" si="38"/>
        <v>1</v>
      </c>
      <c r="AF194" s="249" t="b">
        <f t="shared" si="39"/>
        <v>1</v>
      </c>
      <c r="AG194" s="249" t="b">
        <f t="shared" si="40"/>
        <v>1</v>
      </c>
      <c r="AH194" s="249" t="b">
        <f t="shared" si="41"/>
        <v>1</v>
      </c>
      <c r="AI194" s="249" t="b">
        <f t="shared" si="42"/>
        <v>1</v>
      </c>
      <c r="AJ194" s="249" t="b">
        <f t="shared" si="43"/>
        <v>1</v>
      </c>
      <c r="AK194" s="249" t="b">
        <f t="shared" si="44"/>
        <v>1</v>
      </c>
      <c r="AL194" s="249" t="b">
        <f t="shared" si="45"/>
        <v>1</v>
      </c>
    </row>
    <row r="195" spans="1:38" ht="16.5" thickBot="1" x14ac:dyDescent="0.3">
      <c r="A195" s="200"/>
      <c r="B195" s="340">
        <v>174</v>
      </c>
      <c r="C195" s="344"/>
      <c r="D195" s="20"/>
      <c r="E195" s="245"/>
      <c r="F195" s="340">
        <v>174</v>
      </c>
      <c r="G195" s="344"/>
      <c r="H195" s="20"/>
      <c r="I195" s="245"/>
      <c r="J195" s="340">
        <v>174</v>
      </c>
      <c r="K195" s="344"/>
      <c r="L195" s="20"/>
      <c r="M195" s="245"/>
      <c r="N195" s="340">
        <v>174</v>
      </c>
      <c r="O195" s="344"/>
      <c r="P195" s="240"/>
      <c r="Q195" s="340">
        <v>174</v>
      </c>
      <c r="R195" s="344"/>
      <c r="S195" s="240"/>
      <c r="T195" s="340">
        <v>174</v>
      </c>
      <c r="U195" s="344"/>
      <c r="V195" s="200"/>
      <c r="X195" s="249" t="b">
        <f t="shared" si="31"/>
        <v>1</v>
      </c>
      <c r="Y195" s="249" t="b">
        <f t="shared" si="32"/>
        <v>1</v>
      </c>
      <c r="Z195" s="249" t="b">
        <f t="shared" si="33"/>
        <v>1</v>
      </c>
      <c r="AA195" s="249" t="b">
        <f t="shared" si="34"/>
        <v>1</v>
      </c>
      <c r="AB195" s="249" t="b">
        <f t="shared" si="35"/>
        <v>1</v>
      </c>
      <c r="AC195" s="249" t="b">
        <f t="shared" si="36"/>
        <v>1</v>
      </c>
      <c r="AD195" s="249" t="b">
        <f t="shared" si="37"/>
        <v>1</v>
      </c>
      <c r="AE195" s="249" t="b">
        <f t="shared" si="38"/>
        <v>1</v>
      </c>
      <c r="AF195" s="249" t="b">
        <f t="shared" si="39"/>
        <v>1</v>
      </c>
      <c r="AG195" s="249" t="b">
        <f t="shared" si="40"/>
        <v>1</v>
      </c>
      <c r="AH195" s="249" t="b">
        <f t="shared" si="41"/>
        <v>1</v>
      </c>
      <c r="AI195" s="249" t="b">
        <f t="shared" si="42"/>
        <v>1</v>
      </c>
      <c r="AJ195" s="249" t="b">
        <f t="shared" si="43"/>
        <v>1</v>
      </c>
      <c r="AK195" s="249" t="b">
        <f t="shared" si="44"/>
        <v>1</v>
      </c>
      <c r="AL195" s="249" t="b">
        <f t="shared" si="45"/>
        <v>1</v>
      </c>
    </row>
    <row r="196" spans="1:38" ht="16.5" thickBot="1" x14ac:dyDescent="0.3">
      <c r="A196" s="200"/>
      <c r="B196" s="340">
        <v>175</v>
      </c>
      <c r="C196" s="344"/>
      <c r="D196" s="20"/>
      <c r="E196" s="245"/>
      <c r="F196" s="340">
        <v>175</v>
      </c>
      <c r="G196" s="344"/>
      <c r="H196" s="20"/>
      <c r="I196" s="245"/>
      <c r="J196" s="340">
        <v>175</v>
      </c>
      <c r="K196" s="344"/>
      <c r="L196" s="20"/>
      <c r="M196" s="245"/>
      <c r="N196" s="340">
        <v>175</v>
      </c>
      <c r="O196" s="344"/>
      <c r="P196" s="240"/>
      <c r="Q196" s="340">
        <v>175</v>
      </c>
      <c r="R196" s="344"/>
      <c r="S196" s="240"/>
      <c r="T196" s="340">
        <v>175</v>
      </c>
      <c r="U196" s="344"/>
      <c r="V196" s="200"/>
      <c r="X196" s="249" t="b">
        <f t="shared" si="31"/>
        <v>1</v>
      </c>
      <c r="Y196" s="249" t="b">
        <f t="shared" si="32"/>
        <v>1</v>
      </c>
      <c r="Z196" s="249" t="b">
        <f t="shared" si="33"/>
        <v>1</v>
      </c>
      <c r="AA196" s="249" t="b">
        <f t="shared" si="34"/>
        <v>1</v>
      </c>
      <c r="AB196" s="249" t="b">
        <f t="shared" si="35"/>
        <v>1</v>
      </c>
      <c r="AC196" s="249" t="b">
        <f t="shared" si="36"/>
        <v>1</v>
      </c>
      <c r="AD196" s="249" t="b">
        <f t="shared" si="37"/>
        <v>1</v>
      </c>
      <c r="AE196" s="249" t="b">
        <f t="shared" si="38"/>
        <v>1</v>
      </c>
      <c r="AF196" s="249" t="b">
        <f t="shared" si="39"/>
        <v>1</v>
      </c>
      <c r="AG196" s="249" t="b">
        <f t="shared" si="40"/>
        <v>1</v>
      </c>
      <c r="AH196" s="249" t="b">
        <f t="shared" si="41"/>
        <v>1</v>
      </c>
      <c r="AI196" s="249" t="b">
        <f t="shared" si="42"/>
        <v>1</v>
      </c>
      <c r="AJ196" s="249" t="b">
        <f t="shared" si="43"/>
        <v>1</v>
      </c>
      <c r="AK196" s="249" t="b">
        <f t="shared" si="44"/>
        <v>1</v>
      </c>
      <c r="AL196" s="249" t="b">
        <f t="shared" si="45"/>
        <v>1</v>
      </c>
    </row>
    <row r="197" spans="1:38" ht="16.5" thickBot="1" x14ac:dyDescent="0.3">
      <c r="A197" s="200"/>
      <c r="B197" s="340">
        <v>176</v>
      </c>
      <c r="C197" s="344"/>
      <c r="D197" s="20"/>
      <c r="E197" s="245"/>
      <c r="F197" s="340">
        <v>176</v>
      </c>
      <c r="G197" s="344"/>
      <c r="H197" s="20"/>
      <c r="I197" s="245"/>
      <c r="J197" s="340">
        <v>176</v>
      </c>
      <c r="K197" s="344"/>
      <c r="L197" s="20"/>
      <c r="M197" s="245"/>
      <c r="N197" s="340">
        <v>176</v>
      </c>
      <c r="O197" s="344"/>
      <c r="P197" s="240"/>
      <c r="Q197" s="340">
        <v>176</v>
      </c>
      <c r="R197" s="344"/>
      <c r="S197" s="240"/>
      <c r="T197" s="340">
        <v>176</v>
      </c>
      <c r="U197" s="344"/>
      <c r="V197" s="200"/>
      <c r="X197" s="249" t="b">
        <f t="shared" si="31"/>
        <v>1</v>
      </c>
      <c r="Y197" s="249" t="b">
        <f t="shared" si="32"/>
        <v>1</v>
      </c>
      <c r="Z197" s="249" t="b">
        <f t="shared" si="33"/>
        <v>1</v>
      </c>
      <c r="AA197" s="249" t="b">
        <f t="shared" si="34"/>
        <v>1</v>
      </c>
      <c r="AB197" s="249" t="b">
        <f t="shared" si="35"/>
        <v>1</v>
      </c>
      <c r="AC197" s="249" t="b">
        <f t="shared" si="36"/>
        <v>1</v>
      </c>
      <c r="AD197" s="249" t="b">
        <f t="shared" si="37"/>
        <v>1</v>
      </c>
      <c r="AE197" s="249" t="b">
        <f t="shared" si="38"/>
        <v>1</v>
      </c>
      <c r="AF197" s="249" t="b">
        <f t="shared" si="39"/>
        <v>1</v>
      </c>
      <c r="AG197" s="249" t="b">
        <f t="shared" si="40"/>
        <v>1</v>
      </c>
      <c r="AH197" s="249" t="b">
        <f t="shared" si="41"/>
        <v>1</v>
      </c>
      <c r="AI197" s="249" t="b">
        <f t="shared" si="42"/>
        <v>1</v>
      </c>
      <c r="AJ197" s="249" t="b">
        <f t="shared" si="43"/>
        <v>1</v>
      </c>
      <c r="AK197" s="249" t="b">
        <f t="shared" si="44"/>
        <v>1</v>
      </c>
      <c r="AL197" s="249" t="b">
        <f t="shared" si="45"/>
        <v>1</v>
      </c>
    </row>
    <row r="198" spans="1:38" ht="16.5" thickBot="1" x14ac:dyDescent="0.3">
      <c r="A198" s="200"/>
      <c r="B198" s="340">
        <v>177</v>
      </c>
      <c r="C198" s="344"/>
      <c r="D198" s="20"/>
      <c r="E198" s="245"/>
      <c r="F198" s="340">
        <v>177</v>
      </c>
      <c r="G198" s="344"/>
      <c r="H198" s="20"/>
      <c r="I198" s="245"/>
      <c r="J198" s="340">
        <v>177</v>
      </c>
      <c r="K198" s="344"/>
      <c r="L198" s="20"/>
      <c r="M198" s="245"/>
      <c r="N198" s="340">
        <v>177</v>
      </c>
      <c r="O198" s="344"/>
      <c r="P198" s="240"/>
      <c r="Q198" s="340">
        <v>177</v>
      </c>
      <c r="R198" s="344"/>
      <c r="S198" s="240"/>
      <c r="T198" s="340">
        <v>177</v>
      </c>
      <c r="U198" s="344"/>
      <c r="V198" s="200"/>
      <c r="X198" s="249" t="b">
        <f t="shared" si="31"/>
        <v>1</v>
      </c>
      <c r="Y198" s="249" t="b">
        <f t="shared" si="32"/>
        <v>1</v>
      </c>
      <c r="Z198" s="249" t="b">
        <f t="shared" si="33"/>
        <v>1</v>
      </c>
      <c r="AA198" s="249" t="b">
        <f t="shared" si="34"/>
        <v>1</v>
      </c>
      <c r="AB198" s="249" t="b">
        <f t="shared" si="35"/>
        <v>1</v>
      </c>
      <c r="AC198" s="249" t="b">
        <f t="shared" si="36"/>
        <v>1</v>
      </c>
      <c r="AD198" s="249" t="b">
        <f t="shared" si="37"/>
        <v>1</v>
      </c>
      <c r="AE198" s="249" t="b">
        <f t="shared" si="38"/>
        <v>1</v>
      </c>
      <c r="AF198" s="249" t="b">
        <f t="shared" si="39"/>
        <v>1</v>
      </c>
      <c r="AG198" s="249" t="b">
        <f t="shared" si="40"/>
        <v>1</v>
      </c>
      <c r="AH198" s="249" t="b">
        <f t="shared" si="41"/>
        <v>1</v>
      </c>
      <c r="AI198" s="249" t="b">
        <f t="shared" si="42"/>
        <v>1</v>
      </c>
      <c r="AJ198" s="249" t="b">
        <f t="shared" si="43"/>
        <v>1</v>
      </c>
      <c r="AK198" s="249" t="b">
        <f t="shared" si="44"/>
        <v>1</v>
      </c>
      <c r="AL198" s="249" t="b">
        <f t="shared" si="45"/>
        <v>1</v>
      </c>
    </row>
    <row r="199" spans="1:38" ht="16.5" thickBot="1" x14ac:dyDescent="0.3">
      <c r="A199" s="200"/>
      <c r="B199" s="340">
        <v>178</v>
      </c>
      <c r="C199" s="344"/>
      <c r="D199" s="20"/>
      <c r="E199" s="245"/>
      <c r="F199" s="340">
        <v>178</v>
      </c>
      <c r="G199" s="344"/>
      <c r="H199" s="20"/>
      <c r="I199" s="245"/>
      <c r="J199" s="340">
        <v>178</v>
      </c>
      <c r="K199" s="344"/>
      <c r="L199" s="20"/>
      <c r="M199" s="245"/>
      <c r="N199" s="340">
        <v>178</v>
      </c>
      <c r="O199" s="344"/>
      <c r="P199" s="240"/>
      <c r="Q199" s="340">
        <v>178</v>
      </c>
      <c r="R199" s="344"/>
      <c r="S199" s="240"/>
      <c r="T199" s="340">
        <v>178</v>
      </c>
      <c r="U199" s="344"/>
      <c r="V199" s="200"/>
      <c r="X199" s="249" t="b">
        <f t="shared" si="31"/>
        <v>1</v>
      </c>
      <c r="Y199" s="249" t="b">
        <f t="shared" si="32"/>
        <v>1</v>
      </c>
      <c r="Z199" s="249" t="b">
        <f t="shared" si="33"/>
        <v>1</v>
      </c>
      <c r="AA199" s="249" t="b">
        <f t="shared" si="34"/>
        <v>1</v>
      </c>
      <c r="AB199" s="249" t="b">
        <f t="shared" si="35"/>
        <v>1</v>
      </c>
      <c r="AC199" s="249" t="b">
        <f t="shared" si="36"/>
        <v>1</v>
      </c>
      <c r="AD199" s="249" t="b">
        <f t="shared" si="37"/>
        <v>1</v>
      </c>
      <c r="AE199" s="249" t="b">
        <f t="shared" si="38"/>
        <v>1</v>
      </c>
      <c r="AF199" s="249" t="b">
        <f t="shared" si="39"/>
        <v>1</v>
      </c>
      <c r="AG199" s="249" t="b">
        <f t="shared" si="40"/>
        <v>1</v>
      </c>
      <c r="AH199" s="249" t="b">
        <f t="shared" si="41"/>
        <v>1</v>
      </c>
      <c r="AI199" s="249" t="b">
        <f t="shared" si="42"/>
        <v>1</v>
      </c>
      <c r="AJ199" s="249" t="b">
        <f t="shared" si="43"/>
        <v>1</v>
      </c>
      <c r="AK199" s="249" t="b">
        <f t="shared" si="44"/>
        <v>1</v>
      </c>
      <c r="AL199" s="249" t="b">
        <f t="shared" si="45"/>
        <v>1</v>
      </c>
    </row>
    <row r="200" spans="1:38" ht="16.5" thickBot="1" x14ac:dyDescent="0.3">
      <c r="A200" s="200"/>
      <c r="B200" s="340">
        <v>179</v>
      </c>
      <c r="C200" s="344"/>
      <c r="D200" s="20"/>
      <c r="E200" s="245"/>
      <c r="F200" s="340">
        <v>179</v>
      </c>
      <c r="G200" s="344"/>
      <c r="H200" s="20"/>
      <c r="I200" s="245"/>
      <c r="J200" s="340">
        <v>179</v>
      </c>
      <c r="K200" s="344"/>
      <c r="L200" s="20"/>
      <c r="M200" s="245"/>
      <c r="N200" s="340">
        <v>179</v>
      </c>
      <c r="O200" s="344"/>
      <c r="P200" s="240"/>
      <c r="Q200" s="340">
        <v>179</v>
      </c>
      <c r="R200" s="344"/>
      <c r="S200" s="240"/>
      <c r="T200" s="340">
        <v>179</v>
      </c>
      <c r="U200" s="344"/>
      <c r="V200" s="200"/>
      <c r="X200" s="249" t="b">
        <f t="shared" si="31"/>
        <v>1</v>
      </c>
      <c r="Y200" s="249" t="b">
        <f t="shared" si="32"/>
        <v>1</v>
      </c>
      <c r="Z200" s="249" t="b">
        <f t="shared" si="33"/>
        <v>1</v>
      </c>
      <c r="AA200" s="249" t="b">
        <f t="shared" si="34"/>
        <v>1</v>
      </c>
      <c r="AB200" s="249" t="b">
        <f t="shared" si="35"/>
        <v>1</v>
      </c>
      <c r="AC200" s="249" t="b">
        <f t="shared" si="36"/>
        <v>1</v>
      </c>
      <c r="AD200" s="249" t="b">
        <f t="shared" si="37"/>
        <v>1</v>
      </c>
      <c r="AE200" s="249" t="b">
        <f t="shared" si="38"/>
        <v>1</v>
      </c>
      <c r="AF200" s="249" t="b">
        <f t="shared" si="39"/>
        <v>1</v>
      </c>
      <c r="AG200" s="249" t="b">
        <f t="shared" si="40"/>
        <v>1</v>
      </c>
      <c r="AH200" s="249" t="b">
        <f t="shared" si="41"/>
        <v>1</v>
      </c>
      <c r="AI200" s="249" t="b">
        <f t="shared" si="42"/>
        <v>1</v>
      </c>
      <c r="AJ200" s="249" t="b">
        <f t="shared" si="43"/>
        <v>1</v>
      </c>
      <c r="AK200" s="249" t="b">
        <f t="shared" si="44"/>
        <v>1</v>
      </c>
      <c r="AL200" s="249" t="b">
        <f t="shared" si="45"/>
        <v>1</v>
      </c>
    </row>
    <row r="201" spans="1:38" ht="16.5" thickBot="1" x14ac:dyDescent="0.3">
      <c r="A201" s="200"/>
      <c r="B201" s="340">
        <v>180</v>
      </c>
      <c r="C201" s="344"/>
      <c r="D201" s="20"/>
      <c r="E201" s="245"/>
      <c r="F201" s="340">
        <v>180</v>
      </c>
      <c r="G201" s="344"/>
      <c r="H201" s="20"/>
      <c r="I201" s="245"/>
      <c r="J201" s="340">
        <v>180</v>
      </c>
      <c r="K201" s="344"/>
      <c r="L201" s="20"/>
      <c r="M201" s="245"/>
      <c r="N201" s="340">
        <v>180</v>
      </c>
      <c r="O201" s="344"/>
      <c r="P201" s="240"/>
      <c r="Q201" s="340">
        <v>180</v>
      </c>
      <c r="R201" s="344"/>
      <c r="S201" s="240"/>
      <c r="T201" s="340">
        <v>180</v>
      </c>
      <c r="U201" s="344"/>
      <c r="V201" s="200"/>
      <c r="X201" s="249" t="b">
        <f t="shared" si="31"/>
        <v>1</v>
      </c>
      <c r="Y201" s="249" t="b">
        <f t="shared" si="32"/>
        <v>1</v>
      </c>
      <c r="Z201" s="249" t="b">
        <f t="shared" si="33"/>
        <v>1</v>
      </c>
      <c r="AA201" s="249" t="b">
        <f t="shared" si="34"/>
        <v>1</v>
      </c>
      <c r="AB201" s="249" t="b">
        <f t="shared" si="35"/>
        <v>1</v>
      </c>
      <c r="AC201" s="249" t="b">
        <f t="shared" si="36"/>
        <v>1</v>
      </c>
      <c r="AD201" s="249" t="b">
        <f t="shared" si="37"/>
        <v>1</v>
      </c>
      <c r="AE201" s="249" t="b">
        <f t="shared" si="38"/>
        <v>1</v>
      </c>
      <c r="AF201" s="249" t="b">
        <f t="shared" si="39"/>
        <v>1</v>
      </c>
      <c r="AG201" s="249" t="b">
        <f t="shared" si="40"/>
        <v>1</v>
      </c>
      <c r="AH201" s="249" t="b">
        <f t="shared" si="41"/>
        <v>1</v>
      </c>
      <c r="AI201" s="249" t="b">
        <f t="shared" si="42"/>
        <v>1</v>
      </c>
      <c r="AJ201" s="249" t="b">
        <f t="shared" si="43"/>
        <v>1</v>
      </c>
      <c r="AK201" s="249" t="b">
        <f t="shared" si="44"/>
        <v>1</v>
      </c>
      <c r="AL201" s="249" t="b">
        <f t="shared" si="45"/>
        <v>1</v>
      </c>
    </row>
    <row r="202" spans="1:38" ht="16.5" thickBot="1" x14ac:dyDescent="0.3">
      <c r="A202" s="200"/>
      <c r="B202" s="340">
        <v>181</v>
      </c>
      <c r="C202" s="344"/>
      <c r="D202" s="20"/>
      <c r="E202" s="245"/>
      <c r="F202" s="340">
        <v>181</v>
      </c>
      <c r="G202" s="344"/>
      <c r="H202" s="20"/>
      <c r="I202" s="245"/>
      <c r="J202" s="340">
        <v>181</v>
      </c>
      <c r="K202" s="344"/>
      <c r="L202" s="20"/>
      <c r="M202" s="245"/>
      <c r="N202" s="340">
        <v>181</v>
      </c>
      <c r="O202" s="344"/>
      <c r="P202" s="240"/>
      <c r="Q202" s="340">
        <v>181</v>
      </c>
      <c r="R202" s="344"/>
      <c r="S202" s="240"/>
      <c r="T202" s="340">
        <v>181</v>
      </c>
      <c r="U202" s="344"/>
      <c r="V202" s="200"/>
      <c r="X202" s="249" t="b">
        <f t="shared" si="31"/>
        <v>1</v>
      </c>
      <c r="Y202" s="249" t="b">
        <f t="shared" si="32"/>
        <v>1</v>
      </c>
      <c r="Z202" s="249" t="b">
        <f t="shared" si="33"/>
        <v>1</v>
      </c>
      <c r="AA202" s="249" t="b">
        <f t="shared" si="34"/>
        <v>1</v>
      </c>
      <c r="AB202" s="249" t="b">
        <f t="shared" si="35"/>
        <v>1</v>
      </c>
      <c r="AC202" s="249" t="b">
        <f t="shared" si="36"/>
        <v>1</v>
      </c>
      <c r="AD202" s="249" t="b">
        <f t="shared" si="37"/>
        <v>1</v>
      </c>
      <c r="AE202" s="249" t="b">
        <f t="shared" si="38"/>
        <v>1</v>
      </c>
      <c r="AF202" s="249" t="b">
        <f t="shared" si="39"/>
        <v>1</v>
      </c>
      <c r="AG202" s="249" t="b">
        <f t="shared" si="40"/>
        <v>1</v>
      </c>
      <c r="AH202" s="249" t="b">
        <f t="shared" si="41"/>
        <v>1</v>
      </c>
      <c r="AI202" s="249" t="b">
        <f t="shared" si="42"/>
        <v>1</v>
      </c>
      <c r="AJ202" s="249" t="b">
        <f t="shared" si="43"/>
        <v>1</v>
      </c>
      <c r="AK202" s="249" t="b">
        <f t="shared" si="44"/>
        <v>1</v>
      </c>
      <c r="AL202" s="249" t="b">
        <f t="shared" si="45"/>
        <v>1</v>
      </c>
    </row>
    <row r="203" spans="1:38" ht="16.5" thickBot="1" x14ac:dyDescent="0.3">
      <c r="A203" s="200"/>
      <c r="B203" s="340">
        <v>182</v>
      </c>
      <c r="C203" s="344"/>
      <c r="D203" s="20"/>
      <c r="E203" s="245"/>
      <c r="F203" s="340">
        <v>182</v>
      </c>
      <c r="G203" s="344"/>
      <c r="H203" s="20"/>
      <c r="I203" s="245"/>
      <c r="J203" s="340">
        <v>182</v>
      </c>
      <c r="K203" s="344"/>
      <c r="L203" s="20"/>
      <c r="M203" s="245"/>
      <c r="N203" s="340">
        <v>182</v>
      </c>
      <c r="O203" s="344"/>
      <c r="P203" s="240"/>
      <c r="Q203" s="340">
        <v>182</v>
      </c>
      <c r="R203" s="344"/>
      <c r="S203" s="240"/>
      <c r="T203" s="340">
        <v>182</v>
      </c>
      <c r="U203" s="344"/>
      <c r="V203" s="200"/>
      <c r="X203" s="249" t="b">
        <f t="shared" si="31"/>
        <v>1</v>
      </c>
      <c r="Y203" s="249" t="b">
        <f t="shared" si="32"/>
        <v>1</v>
      </c>
      <c r="Z203" s="249" t="b">
        <f t="shared" si="33"/>
        <v>1</v>
      </c>
      <c r="AA203" s="249" t="b">
        <f t="shared" si="34"/>
        <v>1</v>
      </c>
      <c r="AB203" s="249" t="b">
        <f t="shared" si="35"/>
        <v>1</v>
      </c>
      <c r="AC203" s="249" t="b">
        <f t="shared" si="36"/>
        <v>1</v>
      </c>
      <c r="AD203" s="249" t="b">
        <f t="shared" si="37"/>
        <v>1</v>
      </c>
      <c r="AE203" s="249" t="b">
        <f t="shared" si="38"/>
        <v>1</v>
      </c>
      <c r="AF203" s="249" t="b">
        <f t="shared" si="39"/>
        <v>1</v>
      </c>
      <c r="AG203" s="249" t="b">
        <f t="shared" si="40"/>
        <v>1</v>
      </c>
      <c r="AH203" s="249" t="b">
        <f t="shared" si="41"/>
        <v>1</v>
      </c>
      <c r="AI203" s="249" t="b">
        <f t="shared" si="42"/>
        <v>1</v>
      </c>
      <c r="AJ203" s="249" t="b">
        <f t="shared" si="43"/>
        <v>1</v>
      </c>
      <c r="AK203" s="249" t="b">
        <f t="shared" si="44"/>
        <v>1</v>
      </c>
      <c r="AL203" s="249" t="b">
        <f t="shared" si="45"/>
        <v>1</v>
      </c>
    </row>
    <row r="204" spans="1:38" ht="16.5" thickBot="1" x14ac:dyDescent="0.3">
      <c r="A204" s="200"/>
      <c r="B204" s="340">
        <v>183</v>
      </c>
      <c r="C204" s="344"/>
      <c r="D204" s="20"/>
      <c r="E204" s="245"/>
      <c r="F204" s="340">
        <v>183</v>
      </c>
      <c r="G204" s="344"/>
      <c r="H204" s="20"/>
      <c r="I204" s="245"/>
      <c r="J204" s="340">
        <v>183</v>
      </c>
      <c r="K204" s="344"/>
      <c r="L204" s="20"/>
      <c r="M204" s="245"/>
      <c r="N204" s="340">
        <v>183</v>
      </c>
      <c r="O204" s="344"/>
      <c r="P204" s="240"/>
      <c r="Q204" s="340">
        <v>183</v>
      </c>
      <c r="R204" s="344"/>
      <c r="S204" s="240"/>
      <c r="T204" s="340">
        <v>183</v>
      </c>
      <c r="U204" s="344"/>
      <c r="V204" s="200"/>
      <c r="X204" s="249" t="b">
        <f t="shared" si="31"/>
        <v>1</v>
      </c>
      <c r="Y204" s="249" t="b">
        <f t="shared" si="32"/>
        <v>1</v>
      </c>
      <c r="Z204" s="249" t="b">
        <f t="shared" si="33"/>
        <v>1</v>
      </c>
      <c r="AA204" s="249" t="b">
        <f t="shared" si="34"/>
        <v>1</v>
      </c>
      <c r="AB204" s="249" t="b">
        <f t="shared" si="35"/>
        <v>1</v>
      </c>
      <c r="AC204" s="249" t="b">
        <f t="shared" si="36"/>
        <v>1</v>
      </c>
      <c r="AD204" s="249" t="b">
        <f t="shared" si="37"/>
        <v>1</v>
      </c>
      <c r="AE204" s="249" t="b">
        <f t="shared" si="38"/>
        <v>1</v>
      </c>
      <c r="AF204" s="249" t="b">
        <f t="shared" si="39"/>
        <v>1</v>
      </c>
      <c r="AG204" s="249" t="b">
        <f t="shared" si="40"/>
        <v>1</v>
      </c>
      <c r="AH204" s="249" t="b">
        <f t="shared" si="41"/>
        <v>1</v>
      </c>
      <c r="AI204" s="249" t="b">
        <f t="shared" si="42"/>
        <v>1</v>
      </c>
      <c r="AJ204" s="249" t="b">
        <f t="shared" si="43"/>
        <v>1</v>
      </c>
      <c r="AK204" s="249" t="b">
        <f t="shared" si="44"/>
        <v>1</v>
      </c>
      <c r="AL204" s="249" t="b">
        <f t="shared" si="45"/>
        <v>1</v>
      </c>
    </row>
    <row r="205" spans="1:38" ht="16.5" thickBot="1" x14ac:dyDescent="0.3">
      <c r="A205" s="200"/>
      <c r="B205" s="340">
        <v>184</v>
      </c>
      <c r="C205" s="344"/>
      <c r="D205" s="20"/>
      <c r="E205" s="245"/>
      <c r="F205" s="340">
        <v>184</v>
      </c>
      <c r="G205" s="344"/>
      <c r="H205" s="20"/>
      <c r="I205" s="245"/>
      <c r="J205" s="340">
        <v>184</v>
      </c>
      <c r="K205" s="344"/>
      <c r="L205" s="20"/>
      <c r="M205" s="245"/>
      <c r="N205" s="340">
        <v>184</v>
      </c>
      <c r="O205" s="344"/>
      <c r="P205" s="240"/>
      <c r="Q205" s="340">
        <v>184</v>
      </c>
      <c r="R205" s="344"/>
      <c r="S205" s="240"/>
      <c r="T205" s="340">
        <v>184</v>
      </c>
      <c r="U205" s="344"/>
      <c r="V205" s="200"/>
      <c r="X205" s="249" t="b">
        <f t="shared" si="31"/>
        <v>1</v>
      </c>
      <c r="Y205" s="249" t="b">
        <f t="shared" si="32"/>
        <v>1</v>
      </c>
      <c r="Z205" s="249" t="b">
        <f t="shared" si="33"/>
        <v>1</v>
      </c>
      <c r="AA205" s="249" t="b">
        <f t="shared" si="34"/>
        <v>1</v>
      </c>
      <c r="AB205" s="249" t="b">
        <f t="shared" si="35"/>
        <v>1</v>
      </c>
      <c r="AC205" s="249" t="b">
        <f t="shared" si="36"/>
        <v>1</v>
      </c>
      <c r="AD205" s="249" t="b">
        <f t="shared" si="37"/>
        <v>1</v>
      </c>
      <c r="AE205" s="249" t="b">
        <f t="shared" si="38"/>
        <v>1</v>
      </c>
      <c r="AF205" s="249" t="b">
        <f t="shared" si="39"/>
        <v>1</v>
      </c>
      <c r="AG205" s="249" t="b">
        <f t="shared" si="40"/>
        <v>1</v>
      </c>
      <c r="AH205" s="249" t="b">
        <f t="shared" si="41"/>
        <v>1</v>
      </c>
      <c r="AI205" s="249" t="b">
        <f t="shared" si="42"/>
        <v>1</v>
      </c>
      <c r="AJ205" s="249" t="b">
        <f t="shared" si="43"/>
        <v>1</v>
      </c>
      <c r="AK205" s="249" t="b">
        <f t="shared" si="44"/>
        <v>1</v>
      </c>
      <c r="AL205" s="249" t="b">
        <f t="shared" si="45"/>
        <v>1</v>
      </c>
    </row>
    <row r="206" spans="1:38" ht="16.5" thickBot="1" x14ac:dyDescent="0.3">
      <c r="A206" s="200"/>
      <c r="B206" s="340">
        <v>185</v>
      </c>
      <c r="C206" s="344"/>
      <c r="D206" s="20"/>
      <c r="E206" s="245"/>
      <c r="F206" s="340">
        <v>185</v>
      </c>
      <c r="G206" s="344"/>
      <c r="H206" s="20"/>
      <c r="I206" s="245"/>
      <c r="J206" s="340">
        <v>185</v>
      </c>
      <c r="K206" s="344"/>
      <c r="L206" s="20"/>
      <c r="M206" s="245"/>
      <c r="N206" s="340">
        <v>185</v>
      </c>
      <c r="O206" s="344"/>
      <c r="P206" s="240"/>
      <c r="Q206" s="340">
        <v>185</v>
      </c>
      <c r="R206" s="344"/>
      <c r="S206" s="240"/>
      <c r="T206" s="340">
        <v>185</v>
      </c>
      <c r="U206" s="344"/>
      <c r="V206" s="200"/>
      <c r="X206" s="249" t="b">
        <f t="shared" si="31"/>
        <v>1</v>
      </c>
      <c r="Y206" s="249" t="b">
        <f t="shared" si="32"/>
        <v>1</v>
      </c>
      <c r="Z206" s="249" t="b">
        <f t="shared" si="33"/>
        <v>1</v>
      </c>
      <c r="AA206" s="249" t="b">
        <f t="shared" si="34"/>
        <v>1</v>
      </c>
      <c r="AB206" s="249" t="b">
        <f t="shared" si="35"/>
        <v>1</v>
      </c>
      <c r="AC206" s="249" t="b">
        <f t="shared" si="36"/>
        <v>1</v>
      </c>
      <c r="AD206" s="249" t="b">
        <f t="shared" si="37"/>
        <v>1</v>
      </c>
      <c r="AE206" s="249" t="b">
        <f t="shared" si="38"/>
        <v>1</v>
      </c>
      <c r="AF206" s="249" t="b">
        <f t="shared" si="39"/>
        <v>1</v>
      </c>
      <c r="AG206" s="249" t="b">
        <f t="shared" si="40"/>
        <v>1</v>
      </c>
      <c r="AH206" s="249" t="b">
        <f t="shared" si="41"/>
        <v>1</v>
      </c>
      <c r="AI206" s="249" t="b">
        <f t="shared" si="42"/>
        <v>1</v>
      </c>
      <c r="AJ206" s="249" t="b">
        <f t="shared" si="43"/>
        <v>1</v>
      </c>
      <c r="AK206" s="249" t="b">
        <f t="shared" si="44"/>
        <v>1</v>
      </c>
      <c r="AL206" s="249" t="b">
        <f t="shared" si="45"/>
        <v>1</v>
      </c>
    </row>
    <row r="207" spans="1:38" ht="16.5" thickBot="1" x14ac:dyDescent="0.3">
      <c r="A207" s="200"/>
      <c r="B207" s="340">
        <v>186</v>
      </c>
      <c r="C207" s="344"/>
      <c r="D207" s="20"/>
      <c r="E207" s="245"/>
      <c r="F207" s="340">
        <v>186</v>
      </c>
      <c r="G207" s="344"/>
      <c r="H207" s="20"/>
      <c r="I207" s="245"/>
      <c r="J207" s="340">
        <v>186</v>
      </c>
      <c r="K207" s="344"/>
      <c r="L207" s="20"/>
      <c r="M207" s="245"/>
      <c r="N207" s="340">
        <v>186</v>
      </c>
      <c r="O207" s="344"/>
      <c r="P207" s="240"/>
      <c r="Q207" s="340">
        <v>186</v>
      </c>
      <c r="R207" s="344"/>
      <c r="S207" s="240"/>
      <c r="T207" s="340">
        <v>186</v>
      </c>
      <c r="U207" s="344"/>
      <c r="V207" s="200"/>
      <c r="X207" s="249" t="b">
        <f t="shared" si="31"/>
        <v>1</v>
      </c>
      <c r="Y207" s="249" t="b">
        <f t="shared" si="32"/>
        <v>1</v>
      </c>
      <c r="Z207" s="249" t="b">
        <f t="shared" si="33"/>
        <v>1</v>
      </c>
      <c r="AA207" s="249" t="b">
        <f t="shared" si="34"/>
        <v>1</v>
      </c>
      <c r="AB207" s="249" t="b">
        <f t="shared" si="35"/>
        <v>1</v>
      </c>
      <c r="AC207" s="249" t="b">
        <f t="shared" si="36"/>
        <v>1</v>
      </c>
      <c r="AD207" s="249" t="b">
        <f t="shared" si="37"/>
        <v>1</v>
      </c>
      <c r="AE207" s="249" t="b">
        <f t="shared" si="38"/>
        <v>1</v>
      </c>
      <c r="AF207" s="249" t="b">
        <f t="shared" si="39"/>
        <v>1</v>
      </c>
      <c r="AG207" s="249" t="b">
        <f t="shared" si="40"/>
        <v>1</v>
      </c>
      <c r="AH207" s="249" t="b">
        <f t="shared" si="41"/>
        <v>1</v>
      </c>
      <c r="AI207" s="249" t="b">
        <f t="shared" si="42"/>
        <v>1</v>
      </c>
      <c r="AJ207" s="249" t="b">
        <f t="shared" si="43"/>
        <v>1</v>
      </c>
      <c r="AK207" s="249" t="b">
        <f t="shared" si="44"/>
        <v>1</v>
      </c>
      <c r="AL207" s="249" t="b">
        <f t="shared" si="45"/>
        <v>1</v>
      </c>
    </row>
    <row r="208" spans="1:38" ht="16.5" thickBot="1" x14ac:dyDescent="0.3">
      <c r="A208" s="200"/>
      <c r="B208" s="340">
        <v>187</v>
      </c>
      <c r="C208" s="344"/>
      <c r="D208" s="20"/>
      <c r="E208" s="245"/>
      <c r="F208" s="340">
        <v>187</v>
      </c>
      <c r="G208" s="344"/>
      <c r="H208" s="20"/>
      <c r="I208" s="245"/>
      <c r="J208" s="340">
        <v>187</v>
      </c>
      <c r="K208" s="344"/>
      <c r="L208" s="20"/>
      <c r="M208" s="245"/>
      <c r="N208" s="340">
        <v>187</v>
      </c>
      <c r="O208" s="344"/>
      <c r="P208" s="240"/>
      <c r="Q208" s="340">
        <v>187</v>
      </c>
      <c r="R208" s="344"/>
      <c r="S208" s="240"/>
      <c r="T208" s="340">
        <v>187</v>
      </c>
      <c r="U208" s="344"/>
      <c r="V208" s="200"/>
      <c r="X208" s="249" t="b">
        <f t="shared" si="31"/>
        <v>1</v>
      </c>
      <c r="Y208" s="249" t="b">
        <f t="shared" si="32"/>
        <v>1</v>
      </c>
      <c r="Z208" s="249" t="b">
        <f t="shared" si="33"/>
        <v>1</v>
      </c>
      <c r="AA208" s="249" t="b">
        <f t="shared" si="34"/>
        <v>1</v>
      </c>
      <c r="AB208" s="249" t="b">
        <f t="shared" si="35"/>
        <v>1</v>
      </c>
      <c r="AC208" s="249" t="b">
        <f t="shared" si="36"/>
        <v>1</v>
      </c>
      <c r="AD208" s="249" t="b">
        <f t="shared" si="37"/>
        <v>1</v>
      </c>
      <c r="AE208" s="249" t="b">
        <f t="shared" si="38"/>
        <v>1</v>
      </c>
      <c r="AF208" s="249" t="b">
        <f t="shared" si="39"/>
        <v>1</v>
      </c>
      <c r="AG208" s="249" t="b">
        <f t="shared" si="40"/>
        <v>1</v>
      </c>
      <c r="AH208" s="249" t="b">
        <f t="shared" si="41"/>
        <v>1</v>
      </c>
      <c r="AI208" s="249" t="b">
        <f t="shared" si="42"/>
        <v>1</v>
      </c>
      <c r="AJ208" s="249" t="b">
        <f t="shared" si="43"/>
        <v>1</v>
      </c>
      <c r="AK208" s="249" t="b">
        <f t="shared" si="44"/>
        <v>1</v>
      </c>
      <c r="AL208" s="249" t="b">
        <f t="shared" si="45"/>
        <v>1</v>
      </c>
    </row>
    <row r="209" spans="1:38" ht="16.5" thickBot="1" x14ac:dyDescent="0.3">
      <c r="A209" s="200"/>
      <c r="B209" s="340">
        <v>188</v>
      </c>
      <c r="C209" s="344"/>
      <c r="D209" s="20"/>
      <c r="E209" s="245"/>
      <c r="F209" s="340">
        <v>188</v>
      </c>
      <c r="G209" s="344"/>
      <c r="H209" s="20"/>
      <c r="I209" s="245"/>
      <c r="J209" s="340">
        <v>188</v>
      </c>
      <c r="K209" s="344"/>
      <c r="L209" s="20"/>
      <c r="M209" s="245"/>
      <c r="N209" s="340">
        <v>188</v>
      </c>
      <c r="O209" s="344"/>
      <c r="P209" s="240"/>
      <c r="Q209" s="340">
        <v>188</v>
      </c>
      <c r="R209" s="344"/>
      <c r="S209" s="240"/>
      <c r="T209" s="340">
        <v>188</v>
      </c>
      <c r="U209" s="344"/>
      <c r="V209" s="200"/>
      <c r="X209" s="249" t="b">
        <f t="shared" si="31"/>
        <v>1</v>
      </c>
      <c r="Y209" s="249" t="b">
        <f t="shared" si="32"/>
        <v>1</v>
      </c>
      <c r="Z209" s="249" t="b">
        <f t="shared" si="33"/>
        <v>1</v>
      </c>
      <c r="AA209" s="249" t="b">
        <f t="shared" si="34"/>
        <v>1</v>
      </c>
      <c r="AB209" s="249" t="b">
        <f t="shared" si="35"/>
        <v>1</v>
      </c>
      <c r="AC209" s="249" t="b">
        <f t="shared" si="36"/>
        <v>1</v>
      </c>
      <c r="AD209" s="249" t="b">
        <f t="shared" si="37"/>
        <v>1</v>
      </c>
      <c r="AE209" s="249" t="b">
        <f t="shared" si="38"/>
        <v>1</v>
      </c>
      <c r="AF209" s="249" t="b">
        <f t="shared" si="39"/>
        <v>1</v>
      </c>
      <c r="AG209" s="249" t="b">
        <f t="shared" si="40"/>
        <v>1</v>
      </c>
      <c r="AH209" s="249" t="b">
        <f t="shared" si="41"/>
        <v>1</v>
      </c>
      <c r="AI209" s="249" t="b">
        <f t="shared" si="42"/>
        <v>1</v>
      </c>
      <c r="AJ209" s="249" t="b">
        <f t="shared" si="43"/>
        <v>1</v>
      </c>
      <c r="AK209" s="249" t="b">
        <f t="shared" si="44"/>
        <v>1</v>
      </c>
      <c r="AL209" s="249" t="b">
        <f t="shared" si="45"/>
        <v>1</v>
      </c>
    </row>
    <row r="210" spans="1:38" ht="16.5" thickBot="1" x14ac:dyDescent="0.3">
      <c r="A210" s="200"/>
      <c r="B210" s="340">
        <v>189</v>
      </c>
      <c r="C210" s="344"/>
      <c r="D210" s="20"/>
      <c r="E210" s="245"/>
      <c r="F210" s="340">
        <v>189</v>
      </c>
      <c r="G210" s="344"/>
      <c r="H210" s="20"/>
      <c r="I210" s="245"/>
      <c r="J210" s="340">
        <v>189</v>
      </c>
      <c r="K210" s="344"/>
      <c r="L210" s="20"/>
      <c r="M210" s="245"/>
      <c r="N210" s="340">
        <v>189</v>
      </c>
      <c r="O210" s="344"/>
      <c r="P210" s="240"/>
      <c r="Q210" s="340">
        <v>189</v>
      </c>
      <c r="R210" s="344"/>
      <c r="S210" s="240"/>
      <c r="T210" s="340">
        <v>189</v>
      </c>
      <c r="U210" s="344"/>
      <c r="V210" s="200"/>
      <c r="X210" s="249" t="b">
        <f t="shared" si="31"/>
        <v>1</v>
      </c>
      <c r="Y210" s="249" t="b">
        <f t="shared" si="32"/>
        <v>1</v>
      </c>
      <c r="Z210" s="249" t="b">
        <f t="shared" si="33"/>
        <v>1</v>
      </c>
      <c r="AA210" s="249" t="b">
        <f t="shared" si="34"/>
        <v>1</v>
      </c>
      <c r="AB210" s="249" t="b">
        <f t="shared" si="35"/>
        <v>1</v>
      </c>
      <c r="AC210" s="249" t="b">
        <f t="shared" si="36"/>
        <v>1</v>
      </c>
      <c r="AD210" s="249" t="b">
        <f t="shared" si="37"/>
        <v>1</v>
      </c>
      <c r="AE210" s="249" t="b">
        <f t="shared" si="38"/>
        <v>1</v>
      </c>
      <c r="AF210" s="249" t="b">
        <f t="shared" si="39"/>
        <v>1</v>
      </c>
      <c r="AG210" s="249" t="b">
        <f t="shared" si="40"/>
        <v>1</v>
      </c>
      <c r="AH210" s="249" t="b">
        <f t="shared" si="41"/>
        <v>1</v>
      </c>
      <c r="AI210" s="249" t="b">
        <f t="shared" si="42"/>
        <v>1</v>
      </c>
      <c r="AJ210" s="249" t="b">
        <f t="shared" si="43"/>
        <v>1</v>
      </c>
      <c r="AK210" s="249" t="b">
        <f t="shared" si="44"/>
        <v>1</v>
      </c>
      <c r="AL210" s="249" t="b">
        <f t="shared" si="45"/>
        <v>1</v>
      </c>
    </row>
    <row r="211" spans="1:38" ht="16.5" thickBot="1" x14ac:dyDescent="0.3">
      <c r="A211" s="200"/>
      <c r="B211" s="340">
        <v>190</v>
      </c>
      <c r="C211" s="344"/>
      <c r="D211" s="20"/>
      <c r="E211" s="245"/>
      <c r="F211" s="340">
        <v>190</v>
      </c>
      <c r="G211" s="344"/>
      <c r="H211" s="20"/>
      <c r="I211" s="245"/>
      <c r="J211" s="340">
        <v>190</v>
      </c>
      <c r="K211" s="344"/>
      <c r="L211" s="20"/>
      <c r="M211" s="245"/>
      <c r="N211" s="340">
        <v>190</v>
      </c>
      <c r="O211" s="344"/>
      <c r="P211" s="240"/>
      <c r="Q211" s="340">
        <v>190</v>
      </c>
      <c r="R211" s="344"/>
      <c r="S211" s="240"/>
      <c r="T211" s="340">
        <v>190</v>
      </c>
      <c r="U211" s="344"/>
      <c r="V211" s="200"/>
      <c r="X211" s="249" t="b">
        <f t="shared" si="31"/>
        <v>1</v>
      </c>
      <c r="Y211" s="249" t="b">
        <f t="shared" si="32"/>
        <v>1</v>
      </c>
      <c r="Z211" s="249" t="b">
        <f t="shared" si="33"/>
        <v>1</v>
      </c>
      <c r="AA211" s="249" t="b">
        <f t="shared" si="34"/>
        <v>1</v>
      </c>
      <c r="AB211" s="249" t="b">
        <f t="shared" si="35"/>
        <v>1</v>
      </c>
      <c r="AC211" s="249" t="b">
        <f t="shared" si="36"/>
        <v>1</v>
      </c>
      <c r="AD211" s="249" t="b">
        <f t="shared" si="37"/>
        <v>1</v>
      </c>
      <c r="AE211" s="249" t="b">
        <f t="shared" si="38"/>
        <v>1</v>
      </c>
      <c r="AF211" s="249" t="b">
        <f t="shared" si="39"/>
        <v>1</v>
      </c>
      <c r="AG211" s="249" t="b">
        <f t="shared" si="40"/>
        <v>1</v>
      </c>
      <c r="AH211" s="249" t="b">
        <f t="shared" si="41"/>
        <v>1</v>
      </c>
      <c r="AI211" s="249" t="b">
        <f t="shared" si="42"/>
        <v>1</v>
      </c>
      <c r="AJ211" s="249" t="b">
        <f t="shared" si="43"/>
        <v>1</v>
      </c>
      <c r="AK211" s="249" t="b">
        <f t="shared" si="44"/>
        <v>1</v>
      </c>
      <c r="AL211" s="249" t="b">
        <f t="shared" si="45"/>
        <v>1</v>
      </c>
    </row>
    <row r="212" spans="1:38" ht="16.5" thickBot="1" x14ac:dyDescent="0.3">
      <c r="A212" s="200"/>
      <c r="B212" s="340">
        <v>191</v>
      </c>
      <c r="C212" s="344"/>
      <c r="D212" s="20"/>
      <c r="E212" s="245"/>
      <c r="F212" s="340">
        <v>191</v>
      </c>
      <c r="G212" s="344"/>
      <c r="H212" s="20"/>
      <c r="I212" s="245"/>
      <c r="J212" s="340">
        <v>191</v>
      </c>
      <c r="K212" s="344"/>
      <c r="L212" s="20"/>
      <c r="M212" s="245"/>
      <c r="N212" s="340">
        <v>191</v>
      </c>
      <c r="O212" s="344"/>
      <c r="P212" s="240"/>
      <c r="Q212" s="340">
        <v>191</v>
      </c>
      <c r="R212" s="344"/>
      <c r="S212" s="240"/>
      <c r="T212" s="340">
        <v>191</v>
      </c>
      <c r="U212" s="344"/>
      <c r="V212" s="200"/>
      <c r="X212" s="249" t="b">
        <f t="shared" si="31"/>
        <v>1</v>
      </c>
      <c r="Y212" s="249" t="b">
        <f t="shared" si="32"/>
        <v>1</v>
      </c>
      <c r="Z212" s="249" t="b">
        <f t="shared" si="33"/>
        <v>1</v>
      </c>
      <c r="AA212" s="249" t="b">
        <f t="shared" si="34"/>
        <v>1</v>
      </c>
      <c r="AB212" s="249" t="b">
        <f t="shared" si="35"/>
        <v>1</v>
      </c>
      <c r="AC212" s="249" t="b">
        <f t="shared" si="36"/>
        <v>1</v>
      </c>
      <c r="AD212" s="249" t="b">
        <f t="shared" si="37"/>
        <v>1</v>
      </c>
      <c r="AE212" s="249" t="b">
        <f t="shared" si="38"/>
        <v>1</v>
      </c>
      <c r="AF212" s="249" t="b">
        <f t="shared" si="39"/>
        <v>1</v>
      </c>
      <c r="AG212" s="249" t="b">
        <f t="shared" si="40"/>
        <v>1</v>
      </c>
      <c r="AH212" s="249" t="b">
        <f t="shared" si="41"/>
        <v>1</v>
      </c>
      <c r="AI212" s="249" t="b">
        <f t="shared" si="42"/>
        <v>1</v>
      </c>
      <c r="AJ212" s="249" t="b">
        <f t="shared" si="43"/>
        <v>1</v>
      </c>
      <c r="AK212" s="249" t="b">
        <f t="shared" si="44"/>
        <v>1</v>
      </c>
      <c r="AL212" s="249" t="b">
        <f t="shared" si="45"/>
        <v>1</v>
      </c>
    </row>
    <row r="213" spans="1:38" ht="16.5" thickBot="1" x14ac:dyDescent="0.3">
      <c r="A213" s="200"/>
      <c r="B213" s="340">
        <v>192</v>
      </c>
      <c r="C213" s="344"/>
      <c r="D213" s="20"/>
      <c r="E213" s="245"/>
      <c r="F213" s="340">
        <v>192</v>
      </c>
      <c r="G213" s="344"/>
      <c r="H213" s="20"/>
      <c r="I213" s="245"/>
      <c r="J213" s="340">
        <v>192</v>
      </c>
      <c r="K213" s="344"/>
      <c r="L213" s="20"/>
      <c r="M213" s="245"/>
      <c r="N213" s="340">
        <v>192</v>
      </c>
      <c r="O213" s="344"/>
      <c r="P213" s="240"/>
      <c r="Q213" s="340">
        <v>192</v>
      </c>
      <c r="R213" s="344"/>
      <c r="S213" s="240"/>
      <c r="T213" s="340">
        <v>192</v>
      </c>
      <c r="U213" s="344"/>
      <c r="V213" s="200"/>
      <c r="X213" s="249" t="b">
        <f t="shared" si="31"/>
        <v>1</v>
      </c>
      <c r="Y213" s="249" t="b">
        <f t="shared" si="32"/>
        <v>1</v>
      </c>
      <c r="Z213" s="249" t="b">
        <f t="shared" si="33"/>
        <v>1</v>
      </c>
      <c r="AA213" s="249" t="b">
        <f t="shared" si="34"/>
        <v>1</v>
      </c>
      <c r="AB213" s="249" t="b">
        <f t="shared" si="35"/>
        <v>1</v>
      </c>
      <c r="AC213" s="249" t="b">
        <f t="shared" si="36"/>
        <v>1</v>
      </c>
      <c r="AD213" s="249" t="b">
        <f t="shared" si="37"/>
        <v>1</v>
      </c>
      <c r="AE213" s="249" t="b">
        <f t="shared" si="38"/>
        <v>1</v>
      </c>
      <c r="AF213" s="249" t="b">
        <f t="shared" si="39"/>
        <v>1</v>
      </c>
      <c r="AG213" s="249" t="b">
        <f t="shared" si="40"/>
        <v>1</v>
      </c>
      <c r="AH213" s="249" t="b">
        <f t="shared" si="41"/>
        <v>1</v>
      </c>
      <c r="AI213" s="249" t="b">
        <f t="shared" si="42"/>
        <v>1</v>
      </c>
      <c r="AJ213" s="249" t="b">
        <f t="shared" si="43"/>
        <v>1</v>
      </c>
      <c r="AK213" s="249" t="b">
        <f t="shared" si="44"/>
        <v>1</v>
      </c>
      <c r="AL213" s="249" t="b">
        <f t="shared" si="45"/>
        <v>1</v>
      </c>
    </row>
    <row r="214" spans="1:38" ht="16.5" thickBot="1" x14ac:dyDescent="0.3">
      <c r="A214" s="200"/>
      <c r="B214" s="340">
        <v>193</v>
      </c>
      <c r="C214" s="344"/>
      <c r="D214" s="20"/>
      <c r="E214" s="245"/>
      <c r="F214" s="340">
        <v>193</v>
      </c>
      <c r="G214" s="344"/>
      <c r="H214" s="20"/>
      <c r="I214" s="245"/>
      <c r="J214" s="340">
        <v>193</v>
      </c>
      <c r="K214" s="344"/>
      <c r="L214" s="20"/>
      <c r="M214" s="245"/>
      <c r="N214" s="340">
        <v>193</v>
      </c>
      <c r="O214" s="344"/>
      <c r="P214" s="240"/>
      <c r="Q214" s="340">
        <v>193</v>
      </c>
      <c r="R214" s="344"/>
      <c r="S214" s="240"/>
      <c r="T214" s="340">
        <v>193</v>
      </c>
      <c r="U214" s="344"/>
      <c r="V214" s="200"/>
      <c r="X214" s="249" t="b">
        <f t="shared" ref="X214:X271" si="46">IF(C214="",TRUE,(IF(ISNUMBER(MATCH(C214,countries,0)),TRUE,FALSE)))</f>
        <v>1</v>
      </c>
      <c r="Y214" s="249" t="b">
        <f t="shared" ref="Y214:Y271" si="47">IF(G214="",TRUE,(IF(ISNUMBER(MATCH(G214,countries,0)),TRUE,FALSE)))</f>
        <v>1</v>
      </c>
      <c r="Z214" s="249" t="b">
        <f t="shared" ref="Z214:Z271" si="48">IF(K214="",TRUE,(IF(ISNUMBER(MATCH(K214,countries,0)),TRUE,FALSE)))</f>
        <v>1</v>
      </c>
      <c r="AA214" s="249" t="b">
        <f t="shared" ref="AA214:AA271" si="49">IF(O214="",TRUE,(IF(ISNUMBER(MATCH(O214,Countries2,0)),TRUE,FALSE)))</f>
        <v>1</v>
      </c>
      <c r="AB214" s="249" t="b">
        <f t="shared" ref="AB214:AB271" si="50">IF(R214="",TRUE,(IF(ISNUMBER(MATCH(R214,Countries2,0)),TRUE,FALSE)))</f>
        <v>1</v>
      </c>
      <c r="AC214" s="249" t="b">
        <f t="shared" ref="AC214:AC271" si="51">IF(U214="",TRUE,(IF(ISNUMBER(MATCH(U214,Countries2,0)),TRUE,FALSE)))</f>
        <v>1</v>
      </c>
      <c r="AD214" s="249" t="b">
        <f t="shared" ref="AD214:AD271" si="52">IF(C214="",TRUE,(IF(D214&lt;&gt;"",TRUE,FALSE)))</f>
        <v>1</v>
      </c>
      <c r="AE214" s="249" t="b">
        <f t="shared" ref="AE214:AE271" si="53">IF(D214="",TRUE,(IF(C214&lt;&gt;"",TRUE,FALSE)))</f>
        <v>1</v>
      </c>
      <c r="AF214" s="249" t="b">
        <f t="shared" ref="AF214:AF271" si="54">IF(G214="",TRUE,(IF(H214&lt;&gt;"",TRUE,FALSE)))</f>
        <v>1</v>
      </c>
      <c r="AG214" s="249" t="b">
        <f t="shared" ref="AG214:AG271" si="55">IF(H214="",TRUE,(IF(G214&lt;&gt;"",TRUE,FALSE)))</f>
        <v>1</v>
      </c>
      <c r="AH214" s="249" t="b">
        <f t="shared" ref="AH214:AH271" si="56">IF(K214="",TRUE,(IF(L214&lt;&gt;"",TRUE,FALSE)))</f>
        <v>1</v>
      </c>
      <c r="AI214" s="249" t="b">
        <f t="shared" ref="AI214:AI271" si="57">IF(L214="",TRUE,(IF(K214&lt;&gt;"",TRUE,FALSE)))</f>
        <v>1</v>
      </c>
      <c r="AJ214" s="249" t="b">
        <f t="shared" ref="AJ214:AJ271" si="58">IF(AND(C214="N/A",D214&lt;&gt;0),FALSE,TRUE)</f>
        <v>1</v>
      </c>
      <c r="AK214" s="249" t="b">
        <f t="shared" ref="AK214:AK271" si="59">IF(AND(G214="N/A",H214&lt;&gt;0),FALSE,TRUE)</f>
        <v>1</v>
      </c>
      <c r="AL214" s="249" t="b">
        <f t="shared" ref="AL214:AL271" si="60">IF(AND(K214="N/A",L214&lt;&gt;0),FALSE,TRUE)</f>
        <v>1</v>
      </c>
    </row>
    <row r="215" spans="1:38" ht="16.5" thickBot="1" x14ac:dyDescent="0.3">
      <c r="A215" s="200"/>
      <c r="B215" s="340">
        <v>194</v>
      </c>
      <c r="C215" s="344"/>
      <c r="D215" s="20"/>
      <c r="E215" s="245"/>
      <c r="F215" s="340">
        <v>194</v>
      </c>
      <c r="G215" s="344"/>
      <c r="H215" s="20"/>
      <c r="I215" s="245"/>
      <c r="J215" s="340">
        <v>194</v>
      </c>
      <c r="K215" s="344"/>
      <c r="L215" s="20"/>
      <c r="M215" s="245"/>
      <c r="N215" s="340">
        <v>194</v>
      </c>
      <c r="O215" s="344"/>
      <c r="P215" s="240"/>
      <c r="Q215" s="340">
        <v>194</v>
      </c>
      <c r="R215" s="344"/>
      <c r="S215" s="240"/>
      <c r="T215" s="340">
        <v>194</v>
      </c>
      <c r="U215" s="344"/>
      <c r="V215" s="200"/>
      <c r="X215" s="249" t="b">
        <f t="shared" si="46"/>
        <v>1</v>
      </c>
      <c r="Y215" s="249" t="b">
        <f t="shared" si="47"/>
        <v>1</v>
      </c>
      <c r="Z215" s="249" t="b">
        <f t="shared" si="48"/>
        <v>1</v>
      </c>
      <c r="AA215" s="249" t="b">
        <f t="shared" si="49"/>
        <v>1</v>
      </c>
      <c r="AB215" s="249" t="b">
        <f t="shared" si="50"/>
        <v>1</v>
      </c>
      <c r="AC215" s="249" t="b">
        <f t="shared" si="51"/>
        <v>1</v>
      </c>
      <c r="AD215" s="249" t="b">
        <f t="shared" si="52"/>
        <v>1</v>
      </c>
      <c r="AE215" s="249" t="b">
        <f t="shared" si="53"/>
        <v>1</v>
      </c>
      <c r="AF215" s="249" t="b">
        <f t="shared" si="54"/>
        <v>1</v>
      </c>
      <c r="AG215" s="249" t="b">
        <f t="shared" si="55"/>
        <v>1</v>
      </c>
      <c r="AH215" s="249" t="b">
        <f t="shared" si="56"/>
        <v>1</v>
      </c>
      <c r="AI215" s="249" t="b">
        <f t="shared" si="57"/>
        <v>1</v>
      </c>
      <c r="AJ215" s="249" t="b">
        <f t="shared" si="58"/>
        <v>1</v>
      </c>
      <c r="AK215" s="249" t="b">
        <f t="shared" si="59"/>
        <v>1</v>
      </c>
      <c r="AL215" s="249" t="b">
        <f t="shared" si="60"/>
        <v>1</v>
      </c>
    </row>
    <row r="216" spans="1:38" ht="16.5" thickBot="1" x14ac:dyDescent="0.3">
      <c r="A216" s="200"/>
      <c r="B216" s="340">
        <v>195</v>
      </c>
      <c r="C216" s="344"/>
      <c r="D216" s="20"/>
      <c r="E216" s="245"/>
      <c r="F216" s="340">
        <v>195</v>
      </c>
      <c r="G216" s="344"/>
      <c r="H216" s="20"/>
      <c r="I216" s="245"/>
      <c r="J216" s="340">
        <v>195</v>
      </c>
      <c r="K216" s="344"/>
      <c r="L216" s="20"/>
      <c r="M216" s="245"/>
      <c r="N216" s="340">
        <v>195</v>
      </c>
      <c r="O216" s="344"/>
      <c r="P216" s="240"/>
      <c r="Q216" s="340">
        <v>195</v>
      </c>
      <c r="R216" s="344"/>
      <c r="S216" s="240"/>
      <c r="T216" s="340">
        <v>195</v>
      </c>
      <c r="U216" s="344"/>
      <c r="V216" s="200"/>
      <c r="X216" s="249" t="b">
        <f t="shared" si="46"/>
        <v>1</v>
      </c>
      <c r="Y216" s="249" t="b">
        <f t="shared" si="47"/>
        <v>1</v>
      </c>
      <c r="Z216" s="249" t="b">
        <f t="shared" si="48"/>
        <v>1</v>
      </c>
      <c r="AA216" s="249" t="b">
        <f t="shared" si="49"/>
        <v>1</v>
      </c>
      <c r="AB216" s="249" t="b">
        <f t="shared" si="50"/>
        <v>1</v>
      </c>
      <c r="AC216" s="249" t="b">
        <f t="shared" si="51"/>
        <v>1</v>
      </c>
      <c r="AD216" s="249" t="b">
        <f t="shared" si="52"/>
        <v>1</v>
      </c>
      <c r="AE216" s="249" t="b">
        <f t="shared" si="53"/>
        <v>1</v>
      </c>
      <c r="AF216" s="249" t="b">
        <f t="shared" si="54"/>
        <v>1</v>
      </c>
      <c r="AG216" s="249" t="b">
        <f t="shared" si="55"/>
        <v>1</v>
      </c>
      <c r="AH216" s="249" t="b">
        <f t="shared" si="56"/>
        <v>1</v>
      </c>
      <c r="AI216" s="249" t="b">
        <f t="shared" si="57"/>
        <v>1</v>
      </c>
      <c r="AJ216" s="249" t="b">
        <f t="shared" si="58"/>
        <v>1</v>
      </c>
      <c r="AK216" s="249" t="b">
        <f t="shared" si="59"/>
        <v>1</v>
      </c>
      <c r="AL216" s="249" t="b">
        <f t="shared" si="60"/>
        <v>1</v>
      </c>
    </row>
    <row r="217" spans="1:38" ht="16.5" thickBot="1" x14ac:dyDescent="0.3">
      <c r="A217" s="200"/>
      <c r="B217" s="340">
        <v>196</v>
      </c>
      <c r="C217" s="344"/>
      <c r="D217" s="20"/>
      <c r="E217" s="245"/>
      <c r="F217" s="340">
        <v>196</v>
      </c>
      <c r="G217" s="344"/>
      <c r="H217" s="20"/>
      <c r="I217" s="245"/>
      <c r="J217" s="340">
        <v>196</v>
      </c>
      <c r="K217" s="344"/>
      <c r="L217" s="20"/>
      <c r="M217" s="245"/>
      <c r="N217" s="340">
        <v>196</v>
      </c>
      <c r="O217" s="344"/>
      <c r="P217" s="240"/>
      <c r="Q217" s="340">
        <v>196</v>
      </c>
      <c r="R217" s="344"/>
      <c r="S217" s="240"/>
      <c r="T217" s="340">
        <v>196</v>
      </c>
      <c r="U217" s="344"/>
      <c r="V217" s="200"/>
      <c r="X217" s="249" t="b">
        <f t="shared" si="46"/>
        <v>1</v>
      </c>
      <c r="Y217" s="249" t="b">
        <f t="shared" si="47"/>
        <v>1</v>
      </c>
      <c r="Z217" s="249" t="b">
        <f t="shared" si="48"/>
        <v>1</v>
      </c>
      <c r="AA217" s="249" t="b">
        <f t="shared" si="49"/>
        <v>1</v>
      </c>
      <c r="AB217" s="249" t="b">
        <f t="shared" si="50"/>
        <v>1</v>
      </c>
      <c r="AC217" s="249" t="b">
        <f t="shared" si="51"/>
        <v>1</v>
      </c>
      <c r="AD217" s="249" t="b">
        <f t="shared" si="52"/>
        <v>1</v>
      </c>
      <c r="AE217" s="249" t="b">
        <f t="shared" si="53"/>
        <v>1</v>
      </c>
      <c r="AF217" s="249" t="b">
        <f t="shared" si="54"/>
        <v>1</v>
      </c>
      <c r="AG217" s="249" t="b">
        <f t="shared" si="55"/>
        <v>1</v>
      </c>
      <c r="AH217" s="249" t="b">
        <f t="shared" si="56"/>
        <v>1</v>
      </c>
      <c r="AI217" s="249" t="b">
        <f t="shared" si="57"/>
        <v>1</v>
      </c>
      <c r="AJ217" s="249" t="b">
        <f t="shared" si="58"/>
        <v>1</v>
      </c>
      <c r="AK217" s="249" t="b">
        <f t="shared" si="59"/>
        <v>1</v>
      </c>
      <c r="AL217" s="249" t="b">
        <f t="shared" si="60"/>
        <v>1</v>
      </c>
    </row>
    <row r="218" spans="1:38" ht="16.5" thickBot="1" x14ac:dyDescent="0.3">
      <c r="A218" s="200"/>
      <c r="B218" s="340">
        <v>197</v>
      </c>
      <c r="C218" s="344"/>
      <c r="D218" s="20"/>
      <c r="E218" s="245"/>
      <c r="F218" s="340">
        <v>197</v>
      </c>
      <c r="G218" s="344"/>
      <c r="H218" s="20"/>
      <c r="I218" s="245"/>
      <c r="J218" s="340">
        <v>197</v>
      </c>
      <c r="K218" s="344"/>
      <c r="L218" s="20"/>
      <c r="M218" s="245"/>
      <c r="N218" s="340">
        <v>197</v>
      </c>
      <c r="O218" s="344"/>
      <c r="P218" s="240"/>
      <c r="Q218" s="340">
        <v>197</v>
      </c>
      <c r="R218" s="344"/>
      <c r="S218" s="240"/>
      <c r="T218" s="340">
        <v>197</v>
      </c>
      <c r="U218" s="344"/>
      <c r="V218" s="200"/>
      <c r="X218" s="249" t="b">
        <f t="shared" si="46"/>
        <v>1</v>
      </c>
      <c r="Y218" s="249" t="b">
        <f t="shared" si="47"/>
        <v>1</v>
      </c>
      <c r="Z218" s="249" t="b">
        <f t="shared" si="48"/>
        <v>1</v>
      </c>
      <c r="AA218" s="249" t="b">
        <f t="shared" si="49"/>
        <v>1</v>
      </c>
      <c r="AB218" s="249" t="b">
        <f t="shared" si="50"/>
        <v>1</v>
      </c>
      <c r="AC218" s="249" t="b">
        <f t="shared" si="51"/>
        <v>1</v>
      </c>
      <c r="AD218" s="249" t="b">
        <f t="shared" si="52"/>
        <v>1</v>
      </c>
      <c r="AE218" s="249" t="b">
        <f t="shared" si="53"/>
        <v>1</v>
      </c>
      <c r="AF218" s="249" t="b">
        <f t="shared" si="54"/>
        <v>1</v>
      </c>
      <c r="AG218" s="249" t="b">
        <f t="shared" si="55"/>
        <v>1</v>
      </c>
      <c r="AH218" s="249" t="b">
        <f t="shared" si="56"/>
        <v>1</v>
      </c>
      <c r="AI218" s="249" t="b">
        <f t="shared" si="57"/>
        <v>1</v>
      </c>
      <c r="AJ218" s="249" t="b">
        <f t="shared" si="58"/>
        <v>1</v>
      </c>
      <c r="AK218" s="249" t="b">
        <f t="shared" si="59"/>
        <v>1</v>
      </c>
      <c r="AL218" s="249" t="b">
        <f t="shared" si="60"/>
        <v>1</v>
      </c>
    </row>
    <row r="219" spans="1:38" ht="16.5" thickBot="1" x14ac:dyDescent="0.3">
      <c r="A219" s="200"/>
      <c r="B219" s="340">
        <v>198</v>
      </c>
      <c r="C219" s="344"/>
      <c r="D219" s="20"/>
      <c r="E219" s="245"/>
      <c r="F219" s="340">
        <v>198</v>
      </c>
      <c r="G219" s="344"/>
      <c r="H219" s="20"/>
      <c r="I219" s="245"/>
      <c r="J219" s="340">
        <v>198</v>
      </c>
      <c r="K219" s="344"/>
      <c r="L219" s="20"/>
      <c r="M219" s="245"/>
      <c r="N219" s="340">
        <v>198</v>
      </c>
      <c r="O219" s="344"/>
      <c r="P219" s="240"/>
      <c r="Q219" s="340">
        <v>198</v>
      </c>
      <c r="R219" s="344"/>
      <c r="S219" s="240"/>
      <c r="T219" s="340">
        <v>198</v>
      </c>
      <c r="U219" s="344"/>
      <c r="V219" s="200"/>
      <c r="X219" s="249" t="b">
        <f t="shared" si="46"/>
        <v>1</v>
      </c>
      <c r="Y219" s="249" t="b">
        <f t="shared" si="47"/>
        <v>1</v>
      </c>
      <c r="Z219" s="249" t="b">
        <f t="shared" si="48"/>
        <v>1</v>
      </c>
      <c r="AA219" s="249" t="b">
        <f t="shared" si="49"/>
        <v>1</v>
      </c>
      <c r="AB219" s="249" t="b">
        <f t="shared" si="50"/>
        <v>1</v>
      </c>
      <c r="AC219" s="249" t="b">
        <f t="shared" si="51"/>
        <v>1</v>
      </c>
      <c r="AD219" s="249" t="b">
        <f t="shared" si="52"/>
        <v>1</v>
      </c>
      <c r="AE219" s="249" t="b">
        <f t="shared" si="53"/>
        <v>1</v>
      </c>
      <c r="AF219" s="249" t="b">
        <f t="shared" si="54"/>
        <v>1</v>
      </c>
      <c r="AG219" s="249" t="b">
        <f t="shared" si="55"/>
        <v>1</v>
      </c>
      <c r="AH219" s="249" t="b">
        <f t="shared" si="56"/>
        <v>1</v>
      </c>
      <c r="AI219" s="249" t="b">
        <f t="shared" si="57"/>
        <v>1</v>
      </c>
      <c r="AJ219" s="249" t="b">
        <f t="shared" si="58"/>
        <v>1</v>
      </c>
      <c r="AK219" s="249" t="b">
        <f t="shared" si="59"/>
        <v>1</v>
      </c>
      <c r="AL219" s="249" t="b">
        <f t="shared" si="60"/>
        <v>1</v>
      </c>
    </row>
    <row r="220" spans="1:38" ht="16.5" thickBot="1" x14ac:dyDescent="0.3">
      <c r="A220" s="200"/>
      <c r="B220" s="340">
        <v>199</v>
      </c>
      <c r="C220" s="344"/>
      <c r="D220" s="20"/>
      <c r="E220" s="245"/>
      <c r="F220" s="340">
        <v>199</v>
      </c>
      <c r="G220" s="344"/>
      <c r="H220" s="20"/>
      <c r="I220" s="245"/>
      <c r="J220" s="340">
        <v>199</v>
      </c>
      <c r="K220" s="344"/>
      <c r="L220" s="20"/>
      <c r="M220" s="245"/>
      <c r="N220" s="340">
        <v>199</v>
      </c>
      <c r="O220" s="344"/>
      <c r="P220" s="240"/>
      <c r="Q220" s="340">
        <v>199</v>
      </c>
      <c r="R220" s="344"/>
      <c r="S220" s="240"/>
      <c r="T220" s="340">
        <v>199</v>
      </c>
      <c r="U220" s="344"/>
      <c r="V220" s="200"/>
      <c r="X220" s="249" t="b">
        <f t="shared" si="46"/>
        <v>1</v>
      </c>
      <c r="Y220" s="249" t="b">
        <f t="shared" si="47"/>
        <v>1</v>
      </c>
      <c r="Z220" s="249" t="b">
        <f t="shared" si="48"/>
        <v>1</v>
      </c>
      <c r="AA220" s="249" t="b">
        <f t="shared" si="49"/>
        <v>1</v>
      </c>
      <c r="AB220" s="249" t="b">
        <f t="shared" si="50"/>
        <v>1</v>
      </c>
      <c r="AC220" s="249" t="b">
        <f t="shared" si="51"/>
        <v>1</v>
      </c>
      <c r="AD220" s="249" t="b">
        <f t="shared" si="52"/>
        <v>1</v>
      </c>
      <c r="AE220" s="249" t="b">
        <f t="shared" si="53"/>
        <v>1</v>
      </c>
      <c r="AF220" s="249" t="b">
        <f t="shared" si="54"/>
        <v>1</v>
      </c>
      <c r="AG220" s="249" t="b">
        <f t="shared" si="55"/>
        <v>1</v>
      </c>
      <c r="AH220" s="249" t="b">
        <f t="shared" si="56"/>
        <v>1</v>
      </c>
      <c r="AI220" s="249" t="b">
        <f t="shared" si="57"/>
        <v>1</v>
      </c>
      <c r="AJ220" s="249" t="b">
        <f t="shared" si="58"/>
        <v>1</v>
      </c>
      <c r="AK220" s="249" t="b">
        <f t="shared" si="59"/>
        <v>1</v>
      </c>
      <c r="AL220" s="249" t="b">
        <f t="shared" si="60"/>
        <v>1</v>
      </c>
    </row>
    <row r="221" spans="1:38" ht="16.5" thickBot="1" x14ac:dyDescent="0.3">
      <c r="A221" s="200"/>
      <c r="B221" s="340">
        <v>200</v>
      </c>
      <c r="C221" s="344"/>
      <c r="D221" s="20"/>
      <c r="E221" s="245"/>
      <c r="F221" s="340">
        <v>200</v>
      </c>
      <c r="G221" s="344"/>
      <c r="H221" s="20"/>
      <c r="I221" s="245"/>
      <c r="J221" s="340">
        <v>200</v>
      </c>
      <c r="K221" s="344"/>
      <c r="L221" s="20"/>
      <c r="M221" s="245"/>
      <c r="N221" s="340">
        <v>200</v>
      </c>
      <c r="O221" s="344"/>
      <c r="P221" s="240"/>
      <c r="Q221" s="340">
        <v>200</v>
      </c>
      <c r="R221" s="344"/>
      <c r="S221" s="240"/>
      <c r="T221" s="340">
        <v>200</v>
      </c>
      <c r="U221" s="344"/>
      <c r="V221" s="200"/>
      <c r="X221" s="249" t="b">
        <f t="shared" si="46"/>
        <v>1</v>
      </c>
      <c r="Y221" s="249" t="b">
        <f t="shared" si="47"/>
        <v>1</v>
      </c>
      <c r="Z221" s="249" t="b">
        <f t="shared" si="48"/>
        <v>1</v>
      </c>
      <c r="AA221" s="249" t="b">
        <f t="shared" si="49"/>
        <v>1</v>
      </c>
      <c r="AB221" s="249" t="b">
        <f t="shared" si="50"/>
        <v>1</v>
      </c>
      <c r="AC221" s="249" t="b">
        <f t="shared" si="51"/>
        <v>1</v>
      </c>
      <c r="AD221" s="249" t="b">
        <f t="shared" si="52"/>
        <v>1</v>
      </c>
      <c r="AE221" s="249" t="b">
        <f t="shared" si="53"/>
        <v>1</v>
      </c>
      <c r="AF221" s="249" t="b">
        <f t="shared" si="54"/>
        <v>1</v>
      </c>
      <c r="AG221" s="249" t="b">
        <f t="shared" si="55"/>
        <v>1</v>
      </c>
      <c r="AH221" s="249" t="b">
        <f t="shared" si="56"/>
        <v>1</v>
      </c>
      <c r="AI221" s="249" t="b">
        <f t="shared" si="57"/>
        <v>1</v>
      </c>
      <c r="AJ221" s="249" t="b">
        <f t="shared" si="58"/>
        <v>1</v>
      </c>
      <c r="AK221" s="249" t="b">
        <f t="shared" si="59"/>
        <v>1</v>
      </c>
      <c r="AL221" s="249" t="b">
        <f t="shared" si="60"/>
        <v>1</v>
      </c>
    </row>
    <row r="222" spans="1:38" ht="16.5" thickBot="1" x14ac:dyDescent="0.3">
      <c r="A222" s="200"/>
      <c r="B222" s="340">
        <v>201</v>
      </c>
      <c r="C222" s="344"/>
      <c r="D222" s="20"/>
      <c r="E222" s="245"/>
      <c r="F222" s="340">
        <v>201</v>
      </c>
      <c r="G222" s="344"/>
      <c r="H222" s="20"/>
      <c r="I222" s="245"/>
      <c r="J222" s="340">
        <v>201</v>
      </c>
      <c r="K222" s="344"/>
      <c r="L222" s="20"/>
      <c r="M222" s="245"/>
      <c r="N222" s="340">
        <v>201</v>
      </c>
      <c r="O222" s="344"/>
      <c r="P222" s="240"/>
      <c r="Q222" s="340">
        <v>201</v>
      </c>
      <c r="R222" s="344"/>
      <c r="S222" s="240"/>
      <c r="T222" s="340">
        <v>201</v>
      </c>
      <c r="U222" s="344"/>
      <c r="V222" s="200"/>
      <c r="X222" s="249" t="b">
        <f t="shared" si="46"/>
        <v>1</v>
      </c>
      <c r="Y222" s="249" t="b">
        <f t="shared" si="47"/>
        <v>1</v>
      </c>
      <c r="Z222" s="249" t="b">
        <f t="shared" si="48"/>
        <v>1</v>
      </c>
      <c r="AA222" s="249" t="b">
        <f t="shared" si="49"/>
        <v>1</v>
      </c>
      <c r="AB222" s="249" t="b">
        <f t="shared" si="50"/>
        <v>1</v>
      </c>
      <c r="AC222" s="249" t="b">
        <f t="shared" si="51"/>
        <v>1</v>
      </c>
      <c r="AD222" s="249" t="b">
        <f t="shared" si="52"/>
        <v>1</v>
      </c>
      <c r="AE222" s="249" t="b">
        <f t="shared" si="53"/>
        <v>1</v>
      </c>
      <c r="AF222" s="249" t="b">
        <f t="shared" si="54"/>
        <v>1</v>
      </c>
      <c r="AG222" s="249" t="b">
        <f t="shared" si="55"/>
        <v>1</v>
      </c>
      <c r="AH222" s="249" t="b">
        <f t="shared" si="56"/>
        <v>1</v>
      </c>
      <c r="AI222" s="249" t="b">
        <f t="shared" si="57"/>
        <v>1</v>
      </c>
      <c r="AJ222" s="249" t="b">
        <f t="shared" si="58"/>
        <v>1</v>
      </c>
      <c r="AK222" s="249" t="b">
        <f t="shared" si="59"/>
        <v>1</v>
      </c>
      <c r="AL222" s="249" t="b">
        <f t="shared" si="60"/>
        <v>1</v>
      </c>
    </row>
    <row r="223" spans="1:38" ht="16.5" thickBot="1" x14ac:dyDescent="0.3">
      <c r="A223" s="200"/>
      <c r="B223" s="340">
        <v>202</v>
      </c>
      <c r="C223" s="344"/>
      <c r="D223" s="20"/>
      <c r="E223" s="245"/>
      <c r="F223" s="340">
        <v>202</v>
      </c>
      <c r="G223" s="344"/>
      <c r="H223" s="20"/>
      <c r="I223" s="245"/>
      <c r="J223" s="340">
        <v>202</v>
      </c>
      <c r="K223" s="344"/>
      <c r="L223" s="20"/>
      <c r="M223" s="245"/>
      <c r="N223" s="340">
        <v>202</v>
      </c>
      <c r="O223" s="344"/>
      <c r="P223" s="240"/>
      <c r="Q223" s="340">
        <v>202</v>
      </c>
      <c r="R223" s="344"/>
      <c r="S223" s="240"/>
      <c r="T223" s="340">
        <v>202</v>
      </c>
      <c r="U223" s="344"/>
      <c r="V223" s="200"/>
      <c r="X223" s="249" t="b">
        <f t="shared" si="46"/>
        <v>1</v>
      </c>
      <c r="Y223" s="249" t="b">
        <f t="shared" si="47"/>
        <v>1</v>
      </c>
      <c r="Z223" s="249" t="b">
        <f t="shared" si="48"/>
        <v>1</v>
      </c>
      <c r="AA223" s="249" t="b">
        <f t="shared" si="49"/>
        <v>1</v>
      </c>
      <c r="AB223" s="249" t="b">
        <f t="shared" si="50"/>
        <v>1</v>
      </c>
      <c r="AC223" s="249" t="b">
        <f t="shared" si="51"/>
        <v>1</v>
      </c>
      <c r="AD223" s="249" t="b">
        <f t="shared" si="52"/>
        <v>1</v>
      </c>
      <c r="AE223" s="249" t="b">
        <f t="shared" si="53"/>
        <v>1</v>
      </c>
      <c r="AF223" s="249" t="b">
        <f t="shared" si="54"/>
        <v>1</v>
      </c>
      <c r="AG223" s="249" t="b">
        <f t="shared" si="55"/>
        <v>1</v>
      </c>
      <c r="AH223" s="249" t="b">
        <f t="shared" si="56"/>
        <v>1</v>
      </c>
      <c r="AI223" s="249" t="b">
        <f t="shared" si="57"/>
        <v>1</v>
      </c>
      <c r="AJ223" s="249" t="b">
        <f t="shared" si="58"/>
        <v>1</v>
      </c>
      <c r="AK223" s="249" t="b">
        <f t="shared" si="59"/>
        <v>1</v>
      </c>
      <c r="AL223" s="249" t="b">
        <f t="shared" si="60"/>
        <v>1</v>
      </c>
    </row>
    <row r="224" spans="1:38" ht="16.5" thickBot="1" x14ac:dyDescent="0.3">
      <c r="A224" s="200"/>
      <c r="B224" s="340">
        <v>203</v>
      </c>
      <c r="C224" s="344"/>
      <c r="D224" s="20"/>
      <c r="E224" s="245"/>
      <c r="F224" s="340">
        <v>203</v>
      </c>
      <c r="G224" s="344"/>
      <c r="H224" s="20"/>
      <c r="I224" s="245"/>
      <c r="J224" s="340">
        <v>203</v>
      </c>
      <c r="K224" s="344"/>
      <c r="L224" s="20"/>
      <c r="M224" s="245"/>
      <c r="N224" s="340">
        <v>203</v>
      </c>
      <c r="O224" s="344"/>
      <c r="P224" s="240"/>
      <c r="Q224" s="340">
        <v>203</v>
      </c>
      <c r="R224" s="344"/>
      <c r="S224" s="240"/>
      <c r="T224" s="340">
        <v>203</v>
      </c>
      <c r="U224" s="344"/>
      <c r="V224" s="200"/>
      <c r="X224" s="249" t="b">
        <f t="shared" si="46"/>
        <v>1</v>
      </c>
      <c r="Y224" s="249" t="b">
        <f t="shared" si="47"/>
        <v>1</v>
      </c>
      <c r="Z224" s="249" t="b">
        <f t="shared" si="48"/>
        <v>1</v>
      </c>
      <c r="AA224" s="249" t="b">
        <f t="shared" si="49"/>
        <v>1</v>
      </c>
      <c r="AB224" s="249" t="b">
        <f t="shared" si="50"/>
        <v>1</v>
      </c>
      <c r="AC224" s="249" t="b">
        <f t="shared" si="51"/>
        <v>1</v>
      </c>
      <c r="AD224" s="249" t="b">
        <f t="shared" si="52"/>
        <v>1</v>
      </c>
      <c r="AE224" s="249" t="b">
        <f t="shared" si="53"/>
        <v>1</v>
      </c>
      <c r="AF224" s="249" t="b">
        <f t="shared" si="54"/>
        <v>1</v>
      </c>
      <c r="AG224" s="249" t="b">
        <f t="shared" si="55"/>
        <v>1</v>
      </c>
      <c r="AH224" s="249" t="b">
        <f t="shared" si="56"/>
        <v>1</v>
      </c>
      <c r="AI224" s="249" t="b">
        <f t="shared" si="57"/>
        <v>1</v>
      </c>
      <c r="AJ224" s="249" t="b">
        <f t="shared" si="58"/>
        <v>1</v>
      </c>
      <c r="AK224" s="249" t="b">
        <f t="shared" si="59"/>
        <v>1</v>
      </c>
      <c r="AL224" s="249" t="b">
        <f t="shared" si="60"/>
        <v>1</v>
      </c>
    </row>
    <row r="225" spans="1:38" ht="16.5" thickBot="1" x14ac:dyDescent="0.3">
      <c r="A225" s="200"/>
      <c r="B225" s="340">
        <v>204</v>
      </c>
      <c r="C225" s="344"/>
      <c r="D225" s="20"/>
      <c r="E225" s="245"/>
      <c r="F225" s="340">
        <v>204</v>
      </c>
      <c r="G225" s="344"/>
      <c r="H225" s="20"/>
      <c r="I225" s="245"/>
      <c r="J225" s="340">
        <v>204</v>
      </c>
      <c r="K225" s="344"/>
      <c r="L225" s="20"/>
      <c r="M225" s="245"/>
      <c r="N225" s="340">
        <v>204</v>
      </c>
      <c r="O225" s="344"/>
      <c r="P225" s="240"/>
      <c r="Q225" s="340">
        <v>204</v>
      </c>
      <c r="R225" s="344"/>
      <c r="S225" s="240"/>
      <c r="T225" s="340">
        <v>204</v>
      </c>
      <c r="U225" s="344"/>
      <c r="V225" s="200"/>
      <c r="X225" s="249" t="b">
        <f t="shared" si="46"/>
        <v>1</v>
      </c>
      <c r="Y225" s="249" t="b">
        <f t="shared" si="47"/>
        <v>1</v>
      </c>
      <c r="Z225" s="249" t="b">
        <f t="shared" si="48"/>
        <v>1</v>
      </c>
      <c r="AA225" s="249" t="b">
        <f t="shared" si="49"/>
        <v>1</v>
      </c>
      <c r="AB225" s="249" t="b">
        <f t="shared" si="50"/>
        <v>1</v>
      </c>
      <c r="AC225" s="249" t="b">
        <f t="shared" si="51"/>
        <v>1</v>
      </c>
      <c r="AD225" s="249" t="b">
        <f t="shared" si="52"/>
        <v>1</v>
      </c>
      <c r="AE225" s="249" t="b">
        <f t="shared" si="53"/>
        <v>1</v>
      </c>
      <c r="AF225" s="249" t="b">
        <f t="shared" si="54"/>
        <v>1</v>
      </c>
      <c r="AG225" s="249" t="b">
        <f t="shared" si="55"/>
        <v>1</v>
      </c>
      <c r="AH225" s="249" t="b">
        <f t="shared" si="56"/>
        <v>1</v>
      </c>
      <c r="AI225" s="249" t="b">
        <f t="shared" si="57"/>
        <v>1</v>
      </c>
      <c r="AJ225" s="249" t="b">
        <f t="shared" si="58"/>
        <v>1</v>
      </c>
      <c r="AK225" s="249" t="b">
        <f t="shared" si="59"/>
        <v>1</v>
      </c>
      <c r="AL225" s="249" t="b">
        <f t="shared" si="60"/>
        <v>1</v>
      </c>
    </row>
    <row r="226" spans="1:38" ht="16.5" thickBot="1" x14ac:dyDescent="0.3">
      <c r="A226" s="200"/>
      <c r="B226" s="340">
        <v>205</v>
      </c>
      <c r="C226" s="344"/>
      <c r="D226" s="20"/>
      <c r="E226" s="245"/>
      <c r="F226" s="340">
        <v>205</v>
      </c>
      <c r="G226" s="344"/>
      <c r="H226" s="20"/>
      <c r="I226" s="245"/>
      <c r="J226" s="340">
        <v>205</v>
      </c>
      <c r="K226" s="344"/>
      <c r="L226" s="20"/>
      <c r="M226" s="245"/>
      <c r="N226" s="340">
        <v>205</v>
      </c>
      <c r="O226" s="344"/>
      <c r="P226" s="240"/>
      <c r="Q226" s="340">
        <v>205</v>
      </c>
      <c r="R226" s="344"/>
      <c r="S226" s="240"/>
      <c r="T226" s="340">
        <v>205</v>
      </c>
      <c r="U226" s="344"/>
      <c r="V226" s="200"/>
      <c r="X226" s="249" t="b">
        <f t="shared" si="46"/>
        <v>1</v>
      </c>
      <c r="Y226" s="249" t="b">
        <f t="shared" si="47"/>
        <v>1</v>
      </c>
      <c r="Z226" s="249" t="b">
        <f t="shared" si="48"/>
        <v>1</v>
      </c>
      <c r="AA226" s="249" t="b">
        <f t="shared" si="49"/>
        <v>1</v>
      </c>
      <c r="AB226" s="249" t="b">
        <f t="shared" si="50"/>
        <v>1</v>
      </c>
      <c r="AC226" s="249" t="b">
        <f t="shared" si="51"/>
        <v>1</v>
      </c>
      <c r="AD226" s="249" t="b">
        <f t="shared" si="52"/>
        <v>1</v>
      </c>
      <c r="AE226" s="249" t="b">
        <f t="shared" si="53"/>
        <v>1</v>
      </c>
      <c r="AF226" s="249" t="b">
        <f t="shared" si="54"/>
        <v>1</v>
      </c>
      <c r="AG226" s="249" t="b">
        <f t="shared" si="55"/>
        <v>1</v>
      </c>
      <c r="AH226" s="249" t="b">
        <f t="shared" si="56"/>
        <v>1</v>
      </c>
      <c r="AI226" s="249" t="b">
        <f t="shared" si="57"/>
        <v>1</v>
      </c>
      <c r="AJ226" s="249" t="b">
        <f t="shared" si="58"/>
        <v>1</v>
      </c>
      <c r="AK226" s="249" t="b">
        <f t="shared" si="59"/>
        <v>1</v>
      </c>
      <c r="AL226" s="249" t="b">
        <f t="shared" si="60"/>
        <v>1</v>
      </c>
    </row>
    <row r="227" spans="1:38" ht="16.5" thickBot="1" x14ac:dyDescent="0.3">
      <c r="A227" s="200"/>
      <c r="B227" s="340">
        <v>206</v>
      </c>
      <c r="C227" s="344"/>
      <c r="D227" s="20"/>
      <c r="E227" s="245"/>
      <c r="F227" s="340">
        <v>206</v>
      </c>
      <c r="G227" s="344"/>
      <c r="H227" s="20"/>
      <c r="I227" s="245"/>
      <c r="J227" s="340">
        <v>206</v>
      </c>
      <c r="K227" s="344"/>
      <c r="L227" s="20"/>
      <c r="M227" s="245"/>
      <c r="N227" s="340">
        <v>206</v>
      </c>
      <c r="O227" s="344"/>
      <c r="P227" s="240"/>
      <c r="Q227" s="340">
        <v>206</v>
      </c>
      <c r="R227" s="344"/>
      <c r="S227" s="240"/>
      <c r="T227" s="340">
        <v>206</v>
      </c>
      <c r="U227" s="344"/>
      <c r="V227" s="200"/>
      <c r="X227" s="249" t="b">
        <f t="shared" si="46"/>
        <v>1</v>
      </c>
      <c r="Y227" s="249" t="b">
        <f t="shared" si="47"/>
        <v>1</v>
      </c>
      <c r="Z227" s="249" t="b">
        <f t="shared" si="48"/>
        <v>1</v>
      </c>
      <c r="AA227" s="249" t="b">
        <f t="shared" si="49"/>
        <v>1</v>
      </c>
      <c r="AB227" s="249" t="b">
        <f t="shared" si="50"/>
        <v>1</v>
      </c>
      <c r="AC227" s="249" t="b">
        <f t="shared" si="51"/>
        <v>1</v>
      </c>
      <c r="AD227" s="249" t="b">
        <f t="shared" si="52"/>
        <v>1</v>
      </c>
      <c r="AE227" s="249" t="b">
        <f t="shared" si="53"/>
        <v>1</v>
      </c>
      <c r="AF227" s="249" t="b">
        <f t="shared" si="54"/>
        <v>1</v>
      </c>
      <c r="AG227" s="249" t="b">
        <f t="shared" si="55"/>
        <v>1</v>
      </c>
      <c r="AH227" s="249" t="b">
        <f t="shared" si="56"/>
        <v>1</v>
      </c>
      <c r="AI227" s="249" t="b">
        <f t="shared" si="57"/>
        <v>1</v>
      </c>
      <c r="AJ227" s="249" t="b">
        <f t="shared" si="58"/>
        <v>1</v>
      </c>
      <c r="AK227" s="249" t="b">
        <f t="shared" si="59"/>
        <v>1</v>
      </c>
      <c r="AL227" s="249" t="b">
        <f t="shared" si="60"/>
        <v>1</v>
      </c>
    </row>
    <row r="228" spans="1:38" ht="16.5" thickBot="1" x14ac:dyDescent="0.3">
      <c r="A228" s="200"/>
      <c r="B228" s="340">
        <v>207</v>
      </c>
      <c r="C228" s="344"/>
      <c r="D228" s="20"/>
      <c r="E228" s="245"/>
      <c r="F228" s="340">
        <v>207</v>
      </c>
      <c r="G228" s="344"/>
      <c r="H228" s="20"/>
      <c r="I228" s="245"/>
      <c r="J228" s="340">
        <v>207</v>
      </c>
      <c r="K228" s="344"/>
      <c r="L228" s="20"/>
      <c r="M228" s="245"/>
      <c r="N228" s="340">
        <v>207</v>
      </c>
      <c r="O228" s="344"/>
      <c r="P228" s="240"/>
      <c r="Q228" s="340">
        <v>207</v>
      </c>
      <c r="R228" s="344"/>
      <c r="S228" s="240"/>
      <c r="T228" s="340">
        <v>207</v>
      </c>
      <c r="U228" s="344"/>
      <c r="V228" s="200"/>
      <c r="X228" s="249" t="b">
        <f t="shared" si="46"/>
        <v>1</v>
      </c>
      <c r="Y228" s="249" t="b">
        <f t="shared" si="47"/>
        <v>1</v>
      </c>
      <c r="Z228" s="249" t="b">
        <f t="shared" si="48"/>
        <v>1</v>
      </c>
      <c r="AA228" s="249" t="b">
        <f t="shared" si="49"/>
        <v>1</v>
      </c>
      <c r="AB228" s="249" t="b">
        <f t="shared" si="50"/>
        <v>1</v>
      </c>
      <c r="AC228" s="249" t="b">
        <f t="shared" si="51"/>
        <v>1</v>
      </c>
      <c r="AD228" s="249" t="b">
        <f t="shared" si="52"/>
        <v>1</v>
      </c>
      <c r="AE228" s="249" t="b">
        <f t="shared" si="53"/>
        <v>1</v>
      </c>
      <c r="AF228" s="249" t="b">
        <f t="shared" si="54"/>
        <v>1</v>
      </c>
      <c r="AG228" s="249" t="b">
        <f t="shared" si="55"/>
        <v>1</v>
      </c>
      <c r="AH228" s="249" t="b">
        <f t="shared" si="56"/>
        <v>1</v>
      </c>
      <c r="AI228" s="249" t="b">
        <f t="shared" si="57"/>
        <v>1</v>
      </c>
      <c r="AJ228" s="249" t="b">
        <f t="shared" si="58"/>
        <v>1</v>
      </c>
      <c r="AK228" s="249" t="b">
        <f t="shared" si="59"/>
        <v>1</v>
      </c>
      <c r="AL228" s="249" t="b">
        <f t="shared" si="60"/>
        <v>1</v>
      </c>
    </row>
    <row r="229" spans="1:38" ht="16.5" thickBot="1" x14ac:dyDescent="0.3">
      <c r="A229" s="200"/>
      <c r="B229" s="340">
        <v>208</v>
      </c>
      <c r="C229" s="344"/>
      <c r="D229" s="20"/>
      <c r="E229" s="245"/>
      <c r="F229" s="340">
        <v>208</v>
      </c>
      <c r="G229" s="344"/>
      <c r="H229" s="20"/>
      <c r="I229" s="245"/>
      <c r="J229" s="340">
        <v>208</v>
      </c>
      <c r="K229" s="344"/>
      <c r="L229" s="20"/>
      <c r="M229" s="245"/>
      <c r="N229" s="340">
        <v>208</v>
      </c>
      <c r="O229" s="344"/>
      <c r="P229" s="240"/>
      <c r="Q229" s="340">
        <v>208</v>
      </c>
      <c r="R229" s="344"/>
      <c r="S229" s="240"/>
      <c r="T229" s="340">
        <v>208</v>
      </c>
      <c r="U229" s="344"/>
      <c r="V229" s="200"/>
      <c r="X229" s="249" t="b">
        <f t="shared" si="46"/>
        <v>1</v>
      </c>
      <c r="Y229" s="249" t="b">
        <f t="shared" si="47"/>
        <v>1</v>
      </c>
      <c r="Z229" s="249" t="b">
        <f t="shared" si="48"/>
        <v>1</v>
      </c>
      <c r="AA229" s="249" t="b">
        <f t="shared" si="49"/>
        <v>1</v>
      </c>
      <c r="AB229" s="249" t="b">
        <f t="shared" si="50"/>
        <v>1</v>
      </c>
      <c r="AC229" s="249" t="b">
        <f t="shared" si="51"/>
        <v>1</v>
      </c>
      <c r="AD229" s="249" t="b">
        <f t="shared" si="52"/>
        <v>1</v>
      </c>
      <c r="AE229" s="249" t="b">
        <f t="shared" si="53"/>
        <v>1</v>
      </c>
      <c r="AF229" s="249" t="b">
        <f t="shared" si="54"/>
        <v>1</v>
      </c>
      <c r="AG229" s="249" t="b">
        <f t="shared" si="55"/>
        <v>1</v>
      </c>
      <c r="AH229" s="249" t="b">
        <f t="shared" si="56"/>
        <v>1</v>
      </c>
      <c r="AI229" s="249" t="b">
        <f t="shared" si="57"/>
        <v>1</v>
      </c>
      <c r="AJ229" s="249" t="b">
        <f t="shared" si="58"/>
        <v>1</v>
      </c>
      <c r="AK229" s="249" t="b">
        <f t="shared" si="59"/>
        <v>1</v>
      </c>
      <c r="AL229" s="249" t="b">
        <f t="shared" si="60"/>
        <v>1</v>
      </c>
    </row>
    <row r="230" spans="1:38" ht="16.5" thickBot="1" x14ac:dyDescent="0.3">
      <c r="A230" s="200"/>
      <c r="B230" s="340">
        <v>209</v>
      </c>
      <c r="C230" s="344"/>
      <c r="D230" s="20"/>
      <c r="E230" s="245"/>
      <c r="F230" s="340">
        <v>209</v>
      </c>
      <c r="G230" s="344"/>
      <c r="H230" s="20"/>
      <c r="I230" s="245"/>
      <c r="J230" s="340">
        <v>209</v>
      </c>
      <c r="K230" s="344"/>
      <c r="L230" s="20"/>
      <c r="M230" s="245"/>
      <c r="N230" s="340">
        <v>209</v>
      </c>
      <c r="O230" s="344"/>
      <c r="P230" s="240"/>
      <c r="Q230" s="340">
        <v>209</v>
      </c>
      <c r="R230" s="344"/>
      <c r="S230" s="240"/>
      <c r="T230" s="340">
        <v>209</v>
      </c>
      <c r="U230" s="344"/>
      <c r="V230" s="200"/>
      <c r="X230" s="249" t="b">
        <f t="shared" si="46"/>
        <v>1</v>
      </c>
      <c r="Y230" s="249" t="b">
        <f t="shared" si="47"/>
        <v>1</v>
      </c>
      <c r="Z230" s="249" t="b">
        <f t="shared" si="48"/>
        <v>1</v>
      </c>
      <c r="AA230" s="249" t="b">
        <f t="shared" si="49"/>
        <v>1</v>
      </c>
      <c r="AB230" s="249" t="b">
        <f t="shared" si="50"/>
        <v>1</v>
      </c>
      <c r="AC230" s="249" t="b">
        <f t="shared" si="51"/>
        <v>1</v>
      </c>
      <c r="AD230" s="249" t="b">
        <f t="shared" si="52"/>
        <v>1</v>
      </c>
      <c r="AE230" s="249" t="b">
        <f t="shared" si="53"/>
        <v>1</v>
      </c>
      <c r="AF230" s="249" t="b">
        <f t="shared" si="54"/>
        <v>1</v>
      </c>
      <c r="AG230" s="249" t="b">
        <f t="shared" si="55"/>
        <v>1</v>
      </c>
      <c r="AH230" s="249" t="b">
        <f t="shared" si="56"/>
        <v>1</v>
      </c>
      <c r="AI230" s="249" t="b">
        <f t="shared" si="57"/>
        <v>1</v>
      </c>
      <c r="AJ230" s="249" t="b">
        <f t="shared" si="58"/>
        <v>1</v>
      </c>
      <c r="AK230" s="249" t="b">
        <f t="shared" si="59"/>
        <v>1</v>
      </c>
      <c r="AL230" s="249" t="b">
        <f t="shared" si="60"/>
        <v>1</v>
      </c>
    </row>
    <row r="231" spans="1:38" ht="16.5" thickBot="1" x14ac:dyDescent="0.3">
      <c r="A231" s="200"/>
      <c r="B231" s="340">
        <v>210</v>
      </c>
      <c r="C231" s="344"/>
      <c r="D231" s="20"/>
      <c r="E231" s="245"/>
      <c r="F231" s="340">
        <v>210</v>
      </c>
      <c r="G231" s="344"/>
      <c r="H231" s="20"/>
      <c r="I231" s="245"/>
      <c r="J231" s="340">
        <v>210</v>
      </c>
      <c r="K231" s="344"/>
      <c r="L231" s="20"/>
      <c r="M231" s="245"/>
      <c r="N231" s="340">
        <v>210</v>
      </c>
      <c r="O231" s="344"/>
      <c r="P231" s="240"/>
      <c r="Q231" s="340">
        <v>210</v>
      </c>
      <c r="R231" s="344"/>
      <c r="S231" s="240"/>
      <c r="T231" s="340">
        <v>210</v>
      </c>
      <c r="U231" s="344"/>
      <c r="V231" s="200"/>
      <c r="X231" s="249" t="b">
        <f t="shared" si="46"/>
        <v>1</v>
      </c>
      <c r="Y231" s="249" t="b">
        <f t="shared" si="47"/>
        <v>1</v>
      </c>
      <c r="Z231" s="249" t="b">
        <f t="shared" si="48"/>
        <v>1</v>
      </c>
      <c r="AA231" s="249" t="b">
        <f t="shared" si="49"/>
        <v>1</v>
      </c>
      <c r="AB231" s="249" t="b">
        <f t="shared" si="50"/>
        <v>1</v>
      </c>
      <c r="AC231" s="249" t="b">
        <f t="shared" si="51"/>
        <v>1</v>
      </c>
      <c r="AD231" s="249" t="b">
        <f t="shared" si="52"/>
        <v>1</v>
      </c>
      <c r="AE231" s="249" t="b">
        <f t="shared" si="53"/>
        <v>1</v>
      </c>
      <c r="AF231" s="249" t="b">
        <f t="shared" si="54"/>
        <v>1</v>
      </c>
      <c r="AG231" s="249" t="b">
        <f t="shared" si="55"/>
        <v>1</v>
      </c>
      <c r="AH231" s="249" t="b">
        <f t="shared" si="56"/>
        <v>1</v>
      </c>
      <c r="AI231" s="249" t="b">
        <f t="shared" si="57"/>
        <v>1</v>
      </c>
      <c r="AJ231" s="249" t="b">
        <f t="shared" si="58"/>
        <v>1</v>
      </c>
      <c r="AK231" s="249" t="b">
        <f t="shared" si="59"/>
        <v>1</v>
      </c>
      <c r="AL231" s="249" t="b">
        <f t="shared" si="60"/>
        <v>1</v>
      </c>
    </row>
    <row r="232" spans="1:38" ht="16.5" thickBot="1" x14ac:dyDescent="0.3">
      <c r="A232" s="200"/>
      <c r="B232" s="340">
        <v>211</v>
      </c>
      <c r="C232" s="344"/>
      <c r="D232" s="20"/>
      <c r="E232" s="245"/>
      <c r="F232" s="340">
        <v>211</v>
      </c>
      <c r="G232" s="344"/>
      <c r="H232" s="20"/>
      <c r="I232" s="245"/>
      <c r="J232" s="340">
        <v>211</v>
      </c>
      <c r="K232" s="344"/>
      <c r="L232" s="20"/>
      <c r="M232" s="245"/>
      <c r="N232" s="340">
        <v>211</v>
      </c>
      <c r="O232" s="344"/>
      <c r="P232" s="240"/>
      <c r="Q232" s="340">
        <v>211</v>
      </c>
      <c r="R232" s="344"/>
      <c r="S232" s="240"/>
      <c r="T232" s="340">
        <v>211</v>
      </c>
      <c r="U232" s="344"/>
      <c r="V232" s="200"/>
      <c r="X232" s="249" t="b">
        <f t="shared" si="46"/>
        <v>1</v>
      </c>
      <c r="Y232" s="249" t="b">
        <f t="shared" si="47"/>
        <v>1</v>
      </c>
      <c r="Z232" s="249" t="b">
        <f t="shared" si="48"/>
        <v>1</v>
      </c>
      <c r="AA232" s="249" t="b">
        <f t="shared" si="49"/>
        <v>1</v>
      </c>
      <c r="AB232" s="249" t="b">
        <f t="shared" si="50"/>
        <v>1</v>
      </c>
      <c r="AC232" s="249" t="b">
        <f t="shared" si="51"/>
        <v>1</v>
      </c>
      <c r="AD232" s="249" t="b">
        <f t="shared" si="52"/>
        <v>1</v>
      </c>
      <c r="AE232" s="249" t="b">
        <f t="shared" si="53"/>
        <v>1</v>
      </c>
      <c r="AF232" s="249" t="b">
        <f t="shared" si="54"/>
        <v>1</v>
      </c>
      <c r="AG232" s="249" t="b">
        <f t="shared" si="55"/>
        <v>1</v>
      </c>
      <c r="AH232" s="249" t="b">
        <f t="shared" si="56"/>
        <v>1</v>
      </c>
      <c r="AI232" s="249" t="b">
        <f t="shared" si="57"/>
        <v>1</v>
      </c>
      <c r="AJ232" s="249" t="b">
        <f t="shared" si="58"/>
        <v>1</v>
      </c>
      <c r="AK232" s="249" t="b">
        <f t="shared" si="59"/>
        <v>1</v>
      </c>
      <c r="AL232" s="249" t="b">
        <f t="shared" si="60"/>
        <v>1</v>
      </c>
    </row>
    <row r="233" spans="1:38" ht="16.5" thickBot="1" x14ac:dyDescent="0.3">
      <c r="A233" s="200"/>
      <c r="B233" s="340">
        <v>212</v>
      </c>
      <c r="C233" s="344"/>
      <c r="D233" s="20"/>
      <c r="E233" s="245"/>
      <c r="F233" s="340">
        <v>212</v>
      </c>
      <c r="G233" s="344"/>
      <c r="H233" s="20"/>
      <c r="I233" s="245"/>
      <c r="J233" s="340">
        <v>212</v>
      </c>
      <c r="K233" s="344"/>
      <c r="L233" s="20"/>
      <c r="M233" s="245"/>
      <c r="N233" s="340">
        <v>212</v>
      </c>
      <c r="O233" s="344"/>
      <c r="P233" s="240"/>
      <c r="Q233" s="340">
        <v>212</v>
      </c>
      <c r="R233" s="344"/>
      <c r="S233" s="240"/>
      <c r="T233" s="340">
        <v>212</v>
      </c>
      <c r="U233" s="344"/>
      <c r="V233" s="200"/>
      <c r="X233" s="249" t="b">
        <f t="shared" si="46"/>
        <v>1</v>
      </c>
      <c r="Y233" s="249" t="b">
        <f t="shared" si="47"/>
        <v>1</v>
      </c>
      <c r="Z233" s="249" t="b">
        <f t="shared" si="48"/>
        <v>1</v>
      </c>
      <c r="AA233" s="249" t="b">
        <f t="shared" si="49"/>
        <v>1</v>
      </c>
      <c r="AB233" s="249" t="b">
        <f t="shared" si="50"/>
        <v>1</v>
      </c>
      <c r="AC233" s="249" t="b">
        <f t="shared" si="51"/>
        <v>1</v>
      </c>
      <c r="AD233" s="249" t="b">
        <f t="shared" si="52"/>
        <v>1</v>
      </c>
      <c r="AE233" s="249" t="b">
        <f t="shared" si="53"/>
        <v>1</v>
      </c>
      <c r="AF233" s="249" t="b">
        <f t="shared" si="54"/>
        <v>1</v>
      </c>
      <c r="AG233" s="249" t="b">
        <f t="shared" si="55"/>
        <v>1</v>
      </c>
      <c r="AH233" s="249" t="b">
        <f t="shared" si="56"/>
        <v>1</v>
      </c>
      <c r="AI233" s="249" t="b">
        <f t="shared" si="57"/>
        <v>1</v>
      </c>
      <c r="AJ233" s="249" t="b">
        <f t="shared" si="58"/>
        <v>1</v>
      </c>
      <c r="AK233" s="249" t="b">
        <f t="shared" si="59"/>
        <v>1</v>
      </c>
      <c r="AL233" s="249" t="b">
        <f t="shared" si="60"/>
        <v>1</v>
      </c>
    </row>
    <row r="234" spans="1:38" ht="16.5" thickBot="1" x14ac:dyDescent="0.3">
      <c r="A234" s="200"/>
      <c r="B234" s="340">
        <v>213</v>
      </c>
      <c r="C234" s="344"/>
      <c r="D234" s="20"/>
      <c r="E234" s="245"/>
      <c r="F234" s="340">
        <v>213</v>
      </c>
      <c r="G234" s="344"/>
      <c r="H234" s="20"/>
      <c r="I234" s="245"/>
      <c r="J234" s="340">
        <v>213</v>
      </c>
      <c r="K234" s="344"/>
      <c r="L234" s="20"/>
      <c r="M234" s="245"/>
      <c r="N234" s="340">
        <v>213</v>
      </c>
      <c r="O234" s="344"/>
      <c r="P234" s="240"/>
      <c r="Q234" s="340">
        <v>213</v>
      </c>
      <c r="R234" s="344"/>
      <c r="S234" s="240"/>
      <c r="T234" s="340">
        <v>213</v>
      </c>
      <c r="U234" s="344"/>
      <c r="V234" s="200"/>
      <c r="X234" s="249" t="b">
        <f t="shared" si="46"/>
        <v>1</v>
      </c>
      <c r="Y234" s="249" t="b">
        <f t="shared" si="47"/>
        <v>1</v>
      </c>
      <c r="Z234" s="249" t="b">
        <f t="shared" si="48"/>
        <v>1</v>
      </c>
      <c r="AA234" s="249" t="b">
        <f t="shared" si="49"/>
        <v>1</v>
      </c>
      <c r="AB234" s="249" t="b">
        <f t="shared" si="50"/>
        <v>1</v>
      </c>
      <c r="AC234" s="249" t="b">
        <f t="shared" si="51"/>
        <v>1</v>
      </c>
      <c r="AD234" s="249" t="b">
        <f t="shared" si="52"/>
        <v>1</v>
      </c>
      <c r="AE234" s="249" t="b">
        <f t="shared" si="53"/>
        <v>1</v>
      </c>
      <c r="AF234" s="249" t="b">
        <f t="shared" si="54"/>
        <v>1</v>
      </c>
      <c r="AG234" s="249" t="b">
        <f t="shared" si="55"/>
        <v>1</v>
      </c>
      <c r="AH234" s="249" t="b">
        <f t="shared" si="56"/>
        <v>1</v>
      </c>
      <c r="AI234" s="249" t="b">
        <f t="shared" si="57"/>
        <v>1</v>
      </c>
      <c r="AJ234" s="249" t="b">
        <f t="shared" si="58"/>
        <v>1</v>
      </c>
      <c r="AK234" s="249" t="b">
        <f t="shared" si="59"/>
        <v>1</v>
      </c>
      <c r="AL234" s="249" t="b">
        <f t="shared" si="60"/>
        <v>1</v>
      </c>
    </row>
    <row r="235" spans="1:38" ht="16.5" thickBot="1" x14ac:dyDescent="0.3">
      <c r="A235" s="200"/>
      <c r="B235" s="340">
        <v>214</v>
      </c>
      <c r="C235" s="344"/>
      <c r="D235" s="20"/>
      <c r="E235" s="245"/>
      <c r="F235" s="340">
        <v>214</v>
      </c>
      <c r="G235" s="344"/>
      <c r="H235" s="20"/>
      <c r="I235" s="245"/>
      <c r="J235" s="340">
        <v>214</v>
      </c>
      <c r="K235" s="344"/>
      <c r="L235" s="20"/>
      <c r="M235" s="245"/>
      <c r="N235" s="340">
        <v>214</v>
      </c>
      <c r="O235" s="344"/>
      <c r="P235" s="240"/>
      <c r="Q235" s="340">
        <v>214</v>
      </c>
      <c r="R235" s="344"/>
      <c r="S235" s="240"/>
      <c r="T235" s="340">
        <v>214</v>
      </c>
      <c r="U235" s="344"/>
      <c r="V235" s="200"/>
      <c r="X235" s="249" t="b">
        <f t="shared" si="46"/>
        <v>1</v>
      </c>
      <c r="Y235" s="249" t="b">
        <f t="shared" si="47"/>
        <v>1</v>
      </c>
      <c r="Z235" s="249" t="b">
        <f t="shared" si="48"/>
        <v>1</v>
      </c>
      <c r="AA235" s="249" t="b">
        <f t="shared" si="49"/>
        <v>1</v>
      </c>
      <c r="AB235" s="249" t="b">
        <f t="shared" si="50"/>
        <v>1</v>
      </c>
      <c r="AC235" s="249" t="b">
        <f t="shared" si="51"/>
        <v>1</v>
      </c>
      <c r="AD235" s="249" t="b">
        <f t="shared" si="52"/>
        <v>1</v>
      </c>
      <c r="AE235" s="249" t="b">
        <f t="shared" si="53"/>
        <v>1</v>
      </c>
      <c r="AF235" s="249" t="b">
        <f t="shared" si="54"/>
        <v>1</v>
      </c>
      <c r="AG235" s="249" t="b">
        <f t="shared" si="55"/>
        <v>1</v>
      </c>
      <c r="AH235" s="249" t="b">
        <f t="shared" si="56"/>
        <v>1</v>
      </c>
      <c r="AI235" s="249" t="b">
        <f t="shared" si="57"/>
        <v>1</v>
      </c>
      <c r="AJ235" s="249" t="b">
        <f t="shared" si="58"/>
        <v>1</v>
      </c>
      <c r="AK235" s="249" t="b">
        <f t="shared" si="59"/>
        <v>1</v>
      </c>
      <c r="AL235" s="249" t="b">
        <f t="shared" si="60"/>
        <v>1</v>
      </c>
    </row>
    <row r="236" spans="1:38" ht="16.5" thickBot="1" x14ac:dyDescent="0.3">
      <c r="A236" s="200"/>
      <c r="B236" s="340">
        <v>215</v>
      </c>
      <c r="C236" s="344"/>
      <c r="D236" s="20"/>
      <c r="E236" s="245"/>
      <c r="F236" s="340">
        <v>215</v>
      </c>
      <c r="G236" s="344"/>
      <c r="H236" s="20"/>
      <c r="I236" s="245"/>
      <c r="J236" s="340">
        <v>215</v>
      </c>
      <c r="K236" s="344"/>
      <c r="L236" s="20"/>
      <c r="M236" s="245"/>
      <c r="N236" s="340">
        <v>215</v>
      </c>
      <c r="O236" s="344"/>
      <c r="P236" s="240"/>
      <c r="Q236" s="340">
        <v>215</v>
      </c>
      <c r="R236" s="344"/>
      <c r="S236" s="240"/>
      <c r="T236" s="340">
        <v>215</v>
      </c>
      <c r="U236" s="344"/>
      <c r="V236" s="200"/>
      <c r="X236" s="249" t="b">
        <f t="shared" si="46"/>
        <v>1</v>
      </c>
      <c r="Y236" s="249" t="b">
        <f t="shared" si="47"/>
        <v>1</v>
      </c>
      <c r="Z236" s="249" t="b">
        <f t="shared" si="48"/>
        <v>1</v>
      </c>
      <c r="AA236" s="249" t="b">
        <f t="shared" si="49"/>
        <v>1</v>
      </c>
      <c r="AB236" s="249" t="b">
        <f t="shared" si="50"/>
        <v>1</v>
      </c>
      <c r="AC236" s="249" t="b">
        <f t="shared" si="51"/>
        <v>1</v>
      </c>
      <c r="AD236" s="249" t="b">
        <f t="shared" si="52"/>
        <v>1</v>
      </c>
      <c r="AE236" s="249" t="b">
        <f t="shared" si="53"/>
        <v>1</v>
      </c>
      <c r="AF236" s="249" t="b">
        <f t="shared" si="54"/>
        <v>1</v>
      </c>
      <c r="AG236" s="249" t="b">
        <f t="shared" si="55"/>
        <v>1</v>
      </c>
      <c r="AH236" s="249" t="b">
        <f t="shared" si="56"/>
        <v>1</v>
      </c>
      <c r="AI236" s="249" t="b">
        <f t="shared" si="57"/>
        <v>1</v>
      </c>
      <c r="AJ236" s="249" t="b">
        <f t="shared" si="58"/>
        <v>1</v>
      </c>
      <c r="AK236" s="249" t="b">
        <f t="shared" si="59"/>
        <v>1</v>
      </c>
      <c r="AL236" s="249" t="b">
        <f t="shared" si="60"/>
        <v>1</v>
      </c>
    </row>
    <row r="237" spans="1:38" ht="16.5" thickBot="1" x14ac:dyDescent="0.3">
      <c r="A237" s="200"/>
      <c r="B237" s="340">
        <v>216</v>
      </c>
      <c r="C237" s="344"/>
      <c r="D237" s="20"/>
      <c r="E237" s="245"/>
      <c r="F237" s="340">
        <v>216</v>
      </c>
      <c r="G237" s="344"/>
      <c r="H237" s="20"/>
      <c r="I237" s="245"/>
      <c r="J237" s="340">
        <v>216</v>
      </c>
      <c r="K237" s="344"/>
      <c r="L237" s="20"/>
      <c r="M237" s="245"/>
      <c r="N237" s="340">
        <v>216</v>
      </c>
      <c r="O237" s="344"/>
      <c r="P237" s="240"/>
      <c r="Q237" s="340">
        <v>216</v>
      </c>
      <c r="R237" s="344"/>
      <c r="S237" s="240"/>
      <c r="T237" s="340">
        <v>216</v>
      </c>
      <c r="U237" s="344"/>
      <c r="V237" s="200"/>
      <c r="X237" s="249" t="b">
        <f t="shared" si="46"/>
        <v>1</v>
      </c>
      <c r="Y237" s="249" t="b">
        <f t="shared" si="47"/>
        <v>1</v>
      </c>
      <c r="Z237" s="249" t="b">
        <f t="shared" si="48"/>
        <v>1</v>
      </c>
      <c r="AA237" s="249" t="b">
        <f t="shared" si="49"/>
        <v>1</v>
      </c>
      <c r="AB237" s="249" t="b">
        <f t="shared" si="50"/>
        <v>1</v>
      </c>
      <c r="AC237" s="249" t="b">
        <f t="shared" si="51"/>
        <v>1</v>
      </c>
      <c r="AD237" s="249" t="b">
        <f t="shared" si="52"/>
        <v>1</v>
      </c>
      <c r="AE237" s="249" t="b">
        <f t="shared" si="53"/>
        <v>1</v>
      </c>
      <c r="AF237" s="249" t="b">
        <f t="shared" si="54"/>
        <v>1</v>
      </c>
      <c r="AG237" s="249" t="b">
        <f t="shared" si="55"/>
        <v>1</v>
      </c>
      <c r="AH237" s="249" t="b">
        <f t="shared" si="56"/>
        <v>1</v>
      </c>
      <c r="AI237" s="249" t="b">
        <f t="shared" si="57"/>
        <v>1</v>
      </c>
      <c r="AJ237" s="249" t="b">
        <f t="shared" si="58"/>
        <v>1</v>
      </c>
      <c r="AK237" s="249" t="b">
        <f t="shared" si="59"/>
        <v>1</v>
      </c>
      <c r="AL237" s="249" t="b">
        <f t="shared" si="60"/>
        <v>1</v>
      </c>
    </row>
    <row r="238" spans="1:38" ht="16.5" thickBot="1" x14ac:dyDescent="0.3">
      <c r="A238" s="200"/>
      <c r="B238" s="340">
        <v>217</v>
      </c>
      <c r="C238" s="344"/>
      <c r="D238" s="20"/>
      <c r="E238" s="245"/>
      <c r="F238" s="340">
        <v>217</v>
      </c>
      <c r="G238" s="344"/>
      <c r="H238" s="20"/>
      <c r="I238" s="245"/>
      <c r="J238" s="340">
        <v>217</v>
      </c>
      <c r="K238" s="344"/>
      <c r="L238" s="20"/>
      <c r="M238" s="245"/>
      <c r="N238" s="340">
        <v>217</v>
      </c>
      <c r="O238" s="344"/>
      <c r="P238" s="240"/>
      <c r="Q238" s="340">
        <v>217</v>
      </c>
      <c r="R238" s="344"/>
      <c r="S238" s="240"/>
      <c r="T238" s="340">
        <v>217</v>
      </c>
      <c r="U238" s="344"/>
      <c r="V238" s="200"/>
      <c r="X238" s="249" t="b">
        <f t="shared" si="46"/>
        <v>1</v>
      </c>
      <c r="Y238" s="249" t="b">
        <f t="shared" si="47"/>
        <v>1</v>
      </c>
      <c r="Z238" s="249" t="b">
        <f t="shared" si="48"/>
        <v>1</v>
      </c>
      <c r="AA238" s="249" t="b">
        <f t="shared" si="49"/>
        <v>1</v>
      </c>
      <c r="AB238" s="249" t="b">
        <f t="shared" si="50"/>
        <v>1</v>
      </c>
      <c r="AC238" s="249" t="b">
        <f t="shared" si="51"/>
        <v>1</v>
      </c>
      <c r="AD238" s="249" t="b">
        <f t="shared" si="52"/>
        <v>1</v>
      </c>
      <c r="AE238" s="249" t="b">
        <f t="shared" si="53"/>
        <v>1</v>
      </c>
      <c r="AF238" s="249" t="b">
        <f t="shared" si="54"/>
        <v>1</v>
      </c>
      <c r="AG238" s="249" t="b">
        <f t="shared" si="55"/>
        <v>1</v>
      </c>
      <c r="AH238" s="249" t="b">
        <f t="shared" si="56"/>
        <v>1</v>
      </c>
      <c r="AI238" s="249" t="b">
        <f t="shared" si="57"/>
        <v>1</v>
      </c>
      <c r="AJ238" s="249" t="b">
        <f t="shared" si="58"/>
        <v>1</v>
      </c>
      <c r="AK238" s="249" t="b">
        <f t="shared" si="59"/>
        <v>1</v>
      </c>
      <c r="AL238" s="249" t="b">
        <f t="shared" si="60"/>
        <v>1</v>
      </c>
    </row>
    <row r="239" spans="1:38" ht="16.5" thickBot="1" x14ac:dyDescent="0.3">
      <c r="A239" s="200"/>
      <c r="B239" s="340">
        <v>218</v>
      </c>
      <c r="C239" s="344"/>
      <c r="D239" s="20"/>
      <c r="E239" s="245"/>
      <c r="F239" s="340">
        <v>218</v>
      </c>
      <c r="G239" s="344"/>
      <c r="H239" s="20"/>
      <c r="I239" s="245"/>
      <c r="J239" s="340">
        <v>218</v>
      </c>
      <c r="K239" s="344"/>
      <c r="L239" s="20"/>
      <c r="M239" s="245"/>
      <c r="N239" s="340">
        <v>218</v>
      </c>
      <c r="O239" s="344"/>
      <c r="P239" s="240"/>
      <c r="Q239" s="340">
        <v>218</v>
      </c>
      <c r="R239" s="344"/>
      <c r="S239" s="240"/>
      <c r="T239" s="340">
        <v>218</v>
      </c>
      <c r="U239" s="344"/>
      <c r="V239" s="200"/>
      <c r="X239" s="249" t="b">
        <f t="shared" si="46"/>
        <v>1</v>
      </c>
      <c r="Y239" s="249" t="b">
        <f t="shared" si="47"/>
        <v>1</v>
      </c>
      <c r="Z239" s="249" t="b">
        <f t="shared" si="48"/>
        <v>1</v>
      </c>
      <c r="AA239" s="249" t="b">
        <f t="shared" si="49"/>
        <v>1</v>
      </c>
      <c r="AB239" s="249" t="b">
        <f t="shared" si="50"/>
        <v>1</v>
      </c>
      <c r="AC239" s="249" t="b">
        <f t="shared" si="51"/>
        <v>1</v>
      </c>
      <c r="AD239" s="249" t="b">
        <f t="shared" si="52"/>
        <v>1</v>
      </c>
      <c r="AE239" s="249" t="b">
        <f t="shared" si="53"/>
        <v>1</v>
      </c>
      <c r="AF239" s="249" t="b">
        <f t="shared" si="54"/>
        <v>1</v>
      </c>
      <c r="AG239" s="249" t="b">
        <f t="shared" si="55"/>
        <v>1</v>
      </c>
      <c r="AH239" s="249" t="b">
        <f t="shared" si="56"/>
        <v>1</v>
      </c>
      <c r="AI239" s="249" t="b">
        <f t="shared" si="57"/>
        <v>1</v>
      </c>
      <c r="AJ239" s="249" t="b">
        <f t="shared" si="58"/>
        <v>1</v>
      </c>
      <c r="AK239" s="249" t="b">
        <f t="shared" si="59"/>
        <v>1</v>
      </c>
      <c r="AL239" s="249" t="b">
        <f t="shared" si="60"/>
        <v>1</v>
      </c>
    </row>
    <row r="240" spans="1:38" ht="16.5" thickBot="1" x14ac:dyDescent="0.3">
      <c r="A240" s="200"/>
      <c r="B240" s="340">
        <v>219</v>
      </c>
      <c r="C240" s="344"/>
      <c r="D240" s="20"/>
      <c r="E240" s="245"/>
      <c r="F240" s="340">
        <v>219</v>
      </c>
      <c r="G240" s="344"/>
      <c r="H240" s="20"/>
      <c r="I240" s="245"/>
      <c r="J240" s="340">
        <v>219</v>
      </c>
      <c r="K240" s="344"/>
      <c r="L240" s="20"/>
      <c r="M240" s="245"/>
      <c r="N240" s="340">
        <v>219</v>
      </c>
      <c r="O240" s="344"/>
      <c r="P240" s="240"/>
      <c r="Q240" s="340">
        <v>219</v>
      </c>
      <c r="R240" s="344"/>
      <c r="S240" s="240"/>
      <c r="T240" s="340">
        <v>219</v>
      </c>
      <c r="U240" s="344"/>
      <c r="V240" s="200"/>
      <c r="X240" s="249" t="b">
        <f t="shared" si="46"/>
        <v>1</v>
      </c>
      <c r="Y240" s="249" t="b">
        <f t="shared" si="47"/>
        <v>1</v>
      </c>
      <c r="Z240" s="249" t="b">
        <f t="shared" si="48"/>
        <v>1</v>
      </c>
      <c r="AA240" s="249" t="b">
        <f t="shared" si="49"/>
        <v>1</v>
      </c>
      <c r="AB240" s="249" t="b">
        <f t="shared" si="50"/>
        <v>1</v>
      </c>
      <c r="AC240" s="249" t="b">
        <f t="shared" si="51"/>
        <v>1</v>
      </c>
      <c r="AD240" s="249" t="b">
        <f t="shared" si="52"/>
        <v>1</v>
      </c>
      <c r="AE240" s="249" t="b">
        <f t="shared" si="53"/>
        <v>1</v>
      </c>
      <c r="AF240" s="249" t="b">
        <f t="shared" si="54"/>
        <v>1</v>
      </c>
      <c r="AG240" s="249" t="b">
        <f t="shared" si="55"/>
        <v>1</v>
      </c>
      <c r="AH240" s="249" t="b">
        <f t="shared" si="56"/>
        <v>1</v>
      </c>
      <c r="AI240" s="249" t="b">
        <f t="shared" si="57"/>
        <v>1</v>
      </c>
      <c r="AJ240" s="249" t="b">
        <f t="shared" si="58"/>
        <v>1</v>
      </c>
      <c r="AK240" s="249" t="b">
        <f t="shared" si="59"/>
        <v>1</v>
      </c>
      <c r="AL240" s="249" t="b">
        <f t="shared" si="60"/>
        <v>1</v>
      </c>
    </row>
    <row r="241" spans="1:38" ht="16.5" thickBot="1" x14ac:dyDescent="0.3">
      <c r="A241" s="200"/>
      <c r="B241" s="340">
        <v>220</v>
      </c>
      <c r="C241" s="344"/>
      <c r="D241" s="20"/>
      <c r="E241" s="245"/>
      <c r="F241" s="340">
        <v>220</v>
      </c>
      <c r="G241" s="344"/>
      <c r="H241" s="20"/>
      <c r="I241" s="245"/>
      <c r="J241" s="340">
        <v>220</v>
      </c>
      <c r="K241" s="344"/>
      <c r="L241" s="20"/>
      <c r="M241" s="245"/>
      <c r="N241" s="340">
        <v>220</v>
      </c>
      <c r="O241" s="344"/>
      <c r="P241" s="240"/>
      <c r="Q241" s="340">
        <v>220</v>
      </c>
      <c r="R241" s="344"/>
      <c r="S241" s="240"/>
      <c r="T241" s="340">
        <v>220</v>
      </c>
      <c r="U241" s="344"/>
      <c r="V241" s="200"/>
      <c r="X241" s="249" t="b">
        <f t="shared" si="46"/>
        <v>1</v>
      </c>
      <c r="Y241" s="249" t="b">
        <f t="shared" si="47"/>
        <v>1</v>
      </c>
      <c r="Z241" s="249" t="b">
        <f t="shared" si="48"/>
        <v>1</v>
      </c>
      <c r="AA241" s="249" t="b">
        <f t="shared" si="49"/>
        <v>1</v>
      </c>
      <c r="AB241" s="249" t="b">
        <f t="shared" si="50"/>
        <v>1</v>
      </c>
      <c r="AC241" s="249" t="b">
        <f t="shared" si="51"/>
        <v>1</v>
      </c>
      <c r="AD241" s="249" t="b">
        <f t="shared" si="52"/>
        <v>1</v>
      </c>
      <c r="AE241" s="249" t="b">
        <f t="shared" si="53"/>
        <v>1</v>
      </c>
      <c r="AF241" s="249" t="b">
        <f t="shared" si="54"/>
        <v>1</v>
      </c>
      <c r="AG241" s="249" t="b">
        <f t="shared" si="55"/>
        <v>1</v>
      </c>
      <c r="AH241" s="249" t="b">
        <f t="shared" si="56"/>
        <v>1</v>
      </c>
      <c r="AI241" s="249" t="b">
        <f t="shared" si="57"/>
        <v>1</v>
      </c>
      <c r="AJ241" s="249" t="b">
        <f t="shared" si="58"/>
        <v>1</v>
      </c>
      <c r="AK241" s="249" t="b">
        <f t="shared" si="59"/>
        <v>1</v>
      </c>
      <c r="AL241" s="249" t="b">
        <f t="shared" si="60"/>
        <v>1</v>
      </c>
    </row>
    <row r="242" spans="1:38" ht="16.5" thickBot="1" x14ac:dyDescent="0.3">
      <c r="A242" s="200"/>
      <c r="B242" s="340">
        <v>221</v>
      </c>
      <c r="C242" s="344"/>
      <c r="D242" s="20"/>
      <c r="E242" s="245"/>
      <c r="F242" s="340">
        <v>221</v>
      </c>
      <c r="G242" s="344"/>
      <c r="H242" s="20"/>
      <c r="I242" s="245"/>
      <c r="J242" s="340">
        <v>221</v>
      </c>
      <c r="K242" s="344"/>
      <c r="L242" s="20"/>
      <c r="M242" s="245"/>
      <c r="N242" s="340">
        <v>221</v>
      </c>
      <c r="O242" s="344"/>
      <c r="P242" s="240"/>
      <c r="Q242" s="340">
        <v>221</v>
      </c>
      <c r="R242" s="344"/>
      <c r="S242" s="240"/>
      <c r="T242" s="340">
        <v>221</v>
      </c>
      <c r="U242" s="344"/>
      <c r="V242" s="200"/>
      <c r="X242" s="249" t="b">
        <f t="shared" si="46"/>
        <v>1</v>
      </c>
      <c r="Y242" s="249" t="b">
        <f t="shared" si="47"/>
        <v>1</v>
      </c>
      <c r="Z242" s="249" t="b">
        <f t="shared" si="48"/>
        <v>1</v>
      </c>
      <c r="AA242" s="249" t="b">
        <f t="shared" si="49"/>
        <v>1</v>
      </c>
      <c r="AB242" s="249" t="b">
        <f t="shared" si="50"/>
        <v>1</v>
      </c>
      <c r="AC242" s="249" t="b">
        <f t="shared" si="51"/>
        <v>1</v>
      </c>
      <c r="AD242" s="249" t="b">
        <f t="shared" si="52"/>
        <v>1</v>
      </c>
      <c r="AE242" s="249" t="b">
        <f t="shared" si="53"/>
        <v>1</v>
      </c>
      <c r="AF242" s="249" t="b">
        <f t="shared" si="54"/>
        <v>1</v>
      </c>
      <c r="AG242" s="249" t="b">
        <f t="shared" si="55"/>
        <v>1</v>
      </c>
      <c r="AH242" s="249" t="b">
        <f t="shared" si="56"/>
        <v>1</v>
      </c>
      <c r="AI242" s="249" t="b">
        <f t="shared" si="57"/>
        <v>1</v>
      </c>
      <c r="AJ242" s="249" t="b">
        <f t="shared" si="58"/>
        <v>1</v>
      </c>
      <c r="AK242" s="249" t="b">
        <f t="shared" si="59"/>
        <v>1</v>
      </c>
      <c r="AL242" s="249" t="b">
        <f t="shared" si="60"/>
        <v>1</v>
      </c>
    </row>
    <row r="243" spans="1:38" ht="16.5" thickBot="1" x14ac:dyDescent="0.3">
      <c r="A243" s="200"/>
      <c r="B243" s="340">
        <v>222</v>
      </c>
      <c r="C243" s="344"/>
      <c r="D243" s="20"/>
      <c r="E243" s="245"/>
      <c r="F243" s="340">
        <v>222</v>
      </c>
      <c r="G243" s="344"/>
      <c r="H243" s="20"/>
      <c r="I243" s="245"/>
      <c r="J243" s="340">
        <v>222</v>
      </c>
      <c r="K243" s="344"/>
      <c r="L243" s="20"/>
      <c r="M243" s="245"/>
      <c r="N243" s="340">
        <v>222</v>
      </c>
      <c r="O243" s="344"/>
      <c r="P243" s="240"/>
      <c r="Q243" s="340">
        <v>222</v>
      </c>
      <c r="R243" s="344"/>
      <c r="S243" s="240"/>
      <c r="T243" s="340">
        <v>222</v>
      </c>
      <c r="U243" s="344"/>
      <c r="V243" s="200"/>
      <c r="X243" s="249" t="b">
        <f t="shared" si="46"/>
        <v>1</v>
      </c>
      <c r="Y243" s="249" t="b">
        <f t="shared" si="47"/>
        <v>1</v>
      </c>
      <c r="Z243" s="249" t="b">
        <f t="shared" si="48"/>
        <v>1</v>
      </c>
      <c r="AA243" s="249" t="b">
        <f t="shared" si="49"/>
        <v>1</v>
      </c>
      <c r="AB243" s="249" t="b">
        <f t="shared" si="50"/>
        <v>1</v>
      </c>
      <c r="AC243" s="249" t="b">
        <f t="shared" si="51"/>
        <v>1</v>
      </c>
      <c r="AD243" s="249" t="b">
        <f t="shared" si="52"/>
        <v>1</v>
      </c>
      <c r="AE243" s="249" t="b">
        <f t="shared" si="53"/>
        <v>1</v>
      </c>
      <c r="AF243" s="249" t="b">
        <f t="shared" si="54"/>
        <v>1</v>
      </c>
      <c r="AG243" s="249" t="b">
        <f t="shared" si="55"/>
        <v>1</v>
      </c>
      <c r="AH243" s="249" t="b">
        <f t="shared" si="56"/>
        <v>1</v>
      </c>
      <c r="AI243" s="249" t="b">
        <f t="shared" si="57"/>
        <v>1</v>
      </c>
      <c r="AJ243" s="249" t="b">
        <f t="shared" si="58"/>
        <v>1</v>
      </c>
      <c r="AK243" s="249" t="b">
        <f t="shared" si="59"/>
        <v>1</v>
      </c>
      <c r="AL243" s="249" t="b">
        <f t="shared" si="60"/>
        <v>1</v>
      </c>
    </row>
    <row r="244" spans="1:38" ht="16.5" thickBot="1" x14ac:dyDescent="0.3">
      <c r="A244" s="200"/>
      <c r="B244" s="340">
        <v>223</v>
      </c>
      <c r="C244" s="344"/>
      <c r="D244" s="20"/>
      <c r="E244" s="245"/>
      <c r="F244" s="340">
        <v>223</v>
      </c>
      <c r="G244" s="344"/>
      <c r="H244" s="20"/>
      <c r="I244" s="245"/>
      <c r="J244" s="340">
        <v>223</v>
      </c>
      <c r="K244" s="344"/>
      <c r="L244" s="20"/>
      <c r="M244" s="245"/>
      <c r="N244" s="340">
        <v>223</v>
      </c>
      <c r="O244" s="344"/>
      <c r="P244" s="240"/>
      <c r="Q244" s="340">
        <v>223</v>
      </c>
      <c r="R244" s="344"/>
      <c r="S244" s="240"/>
      <c r="T244" s="340">
        <v>223</v>
      </c>
      <c r="U244" s="344"/>
      <c r="V244" s="200"/>
      <c r="X244" s="249" t="b">
        <f t="shared" si="46"/>
        <v>1</v>
      </c>
      <c r="Y244" s="249" t="b">
        <f t="shared" si="47"/>
        <v>1</v>
      </c>
      <c r="Z244" s="249" t="b">
        <f t="shared" si="48"/>
        <v>1</v>
      </c>
      <c r="AA244" s="249" t="b">
        <f t="shared" si="49"/>
        <v>1</v>
      </c>
      <c r="AB244" s="249" t="b">
        <f t="shared" si="50"/>
        <v>1</v>
      </c>
      <c r="AC244" s="249" t="b">
        <f t="shared" si="51"/>
        <v>1</v>
      </c>
      <c r="AD244" s="249" t="b">
        <f t="shared" si="52"/>
        <v>1</v>
      </c>
      <c r="AE244" s="249" t="b">
        <f t="shared" si="53"/>
        <v>1</v>
      </c>
      <c r="AF244" s="249" t="b">
        <f t="shared" si="54"/>
        <v>1</v>
      </c>
      <c r="AG244" s="249" t="b">
        <f t="shared" si="55"/>
        <v>1</v>
      </c>
      <c r="AH244" s="249" t="b">
        <f t="shared" si="56"/>
        <v>1</v>
      </c>
      <c r="AI244" s="249" t="b">
        <f t="shared" si="57"/>
        <v>1</v>
      </c>
      <c r="AJ244" s="249" t="b">
        <f t="shared" si="58"/>
        <v>1</v>
      </c>
      <c r="AK244" s="249" t="b">
        <f t="shared" si="59"/>
        <v>1</v>
      </c>
      <c r="AL244" s="249" t="b">
        <f t="shared" si="60"/>
        <v>1</v>
      </c>
    </row>
    <row r="245" spans="1:38" ht="16.5" thickBot="1" x14ac:dyDescent="0.3">
      <c r="A245" s="200"/>
      <c r="B245" s="340">
        <v>224</v>
      </c>
      <c r="C245" s="344"/>
      <c r="D245" s="20"/>
      <c r="E245" s="245"/>
      <c r="F245" s="340">
        <v>224</v>
      </c>
      <c r="G245" s="344"/>
      <c r="H245" s="20"/>
      <c r="I245" s="245"/>
      <c r="J245" s="340">
        <v>224</v>
      </c>
      <c r="K245" s="344"/>
      <c r="L245" s="20"/>
      <c r="M245" s="245"/>
      <c r="N245" s="340">
        <v>224</v>
      </c>
      <c r="O245" s="344"/>
      <c r="P245" s="240"/>
      <c r="Q245" s="340">
        <v>224</v>
      </c>
      <c r="R245" s="344"/>
      <c r="S245" s="240"/>
      <c r="T245" s="340">
        <v>224</v>
      </c>
      <c r="U245" s="344"/>
      <c r="V245" s="200"/>
      <c r="X245" s="249" t="b">
        <f t="shared" si="46"/>
        <v>1</v>
      </c>
      <c r="Y245" s="249" t="b">
        <f t="shared" si="47"/>
        <v>1</v>
      </c>
      <c r="Z245" s="249" t="b">
        <f t="shared" si="48"/>
        <v>1</v>
      </c>
      <c r="AA245" s="249" t="b">
        <f t="shared" si="49"/>
        <v>1</v>
      </c>
      <c r="AB245" s="249" t="b">
        <f t="shared" si="50"/>
        <v>1</v>
      </c>
      <c r="AC245" s="249" t="b">
        <f t="shared" si="51"/>
        <v>1</v>
      </c>
      <c r="AD245" s="249" t="b">
        <f t="shared" si="52"/>
        <v>1</v>
      </c>
      <c r="AE245" s="249" t="b">
        <f t="shared" si="53"/>
        <v>1</v>
      </c>
      <c r="AF245" s="249" t="b">
        <f t="shared" si="54"/>
        <v>1</v>
      </c>
      <c r="AG245" s="249" t="b">
        <f t="shared" si="55"/>
        <v>1</v>
      </c>
      <c r="AH245" s="249" t="b">
        <f t="shared" si="56"/>
        <v>1</v>
      </c>
      <c r="AI245" s="249" t="b">
        <f t="shared" si="57"/>
        <v>1</v>
      </c>
      <c r="AJ245" s="249" t="b">
        <f t="shared" si="58"/>
        <v>1</v>
      </c>
      <c r="AK245" s="249" t="b">
        <f t="shared" si="59"/>
        <v>1</v>
      </c>
      <c r="AL245" s="249" t="b">
        <f t="shared" si="60"/>
        <v>1</v>
      </c>
    </row>
    <row r="246" spans="1:38" ht="16.5" thickBot="1" x14ac:dyDescent="0.3">
      <c r="A246" s="200"/>
      <c r="B246" s="340">
        <v>225</v>
      </c>
      <c r="C246" s="344"/>
      <c r="D246" s="20"/>
      <c r="E246" s="245"/>
      <c r="F246" s="340">
        <v>225</v>
      </c>
      <c r="G246" s="344"/>
      <c r="H246" s="20"/>
      <c r="I246" s="245"/>
      <c r="J246" s="340">
        <v>225</v>
      </c>
      <c r="K246" s="344"/>
      <c r="L246" s="20"/>
      <c r="M246" s="245"/>
      <c r="N246" s="340">
        <v>225</v>
      </c>
      <c r="O246" s="344"/>
      <c r="P246" s="240"/>
      <c r="Q246" s="340">
        <v>225</v>
      </c>
      <c r="R246" s="344"/>
      <c r="S246" s="240"/>
      <c r="T246" s="340">
        <v>225</v>
      </c>
      <c r="U246" s="344"/>
      <c r="V246" s="200"/>
      <c r="X246" s="249" t="b">
        <f t="shared" si="46"/>
        <v>1</v>
      </c>
      <c r="Y246" s="249" t="b">
        <f t="shared" si="47"/>
        <v>1</v>
      </c>
      <c r="Z246" s="249" t="b">
        <f t="shared" si="48"/>
        <v>1</v>
      </c>
      <c r="AA246" s="249" t="b">
        <f t="shared" si="49"/>
        <v>1</v>
      </c>
      <c r="AB246" s="249" t="b">
        <f t="shared" si="50"/>
        <v>1</v>
      </c>
      <c r="AC246" s="249" t="b">
        <f t="shared" si="51"/>
        <v>1</v>
      </c>
      <c r="AD246" s="249" t="b">
        <f t="shared" si="52"/>
        <v>1</v>
      </c>
      <c r="AE246" s="249" t="b">
        <f t="shared" si="53"/>
        <v>1</v>
      </c>
      <c r="AF246" s="249" t="b">
        <f t="shared" si="54"/>
        <v>1</v>
      </c>
      <c r="AG246" s="249" t="b">
        <f t="shared" si="55"/>
        <v>1</v>
      </c>
      <c r="AH246" s="249" t="b">
        <f t="shared" si="56"/>
        <v>1</v>
      </c>
      <c r="AI246" s="249" t="b">
        <f t="shared" si="57"/>
        <v>1</v>
      </c>
      <c r="AJ246" s="249" t="b">
        <f t="shared" si="58"/>
        <v>1</v>
      </c>
      <c r="AK246" s="249" t="b">
        <f t="shared" si="59"/>
        <v>1</v>
      </c>
      <c r="AL246" s="249" t="b">
        <f t="shared" si="60"/>
        <v>1</v>
      </c>
    </row>
    <row r="247" spans="1:38" ht="16.5" thickBot="1" x14ac:dyDescent="0.3">
      <c r="A247" s="200"/>
      <c r="B247" s="340">
        <v>226</v>
      </c>
      <c r="C247" s="344"/>
      <c r="D247" s="20"/>
      <c r="E247" s="245"/>
      <c r="F247" s="340">
        <v>226</v>
      </c>
      <c r="G247" s="344"/>
      <c r="H247" s="20"/>
      <c r="I247" s="245"/>
      <c r="J247" s="340">
        <v>226</v>
      </c>
      <c r="K247" s="344"/>
      <c r="L247" s="20"/>
      <c r="M247" s="245"/>
      <c r="N247" s="340">
        <v>226</v>
      </c>
      <c r="O247" s="344"/>
      <c r="P247" s="240"/>
      <c r="Q247" s="340">
        <v>226</v>
      </c>
      <c r="R247" s="344"/>
      <c r="S247" s="240"/>
      <c r="T247" s="340">
        <v>226</v>
      </c>
      <c r="U247" s="344"/>
      <c r="V247" s="200"/>
      <c r="X247" s="249" t="b">
        <f t="shared" si="46"/>
        <v>1</v>
      </c>
      <c r="Y247" s="249" t="b">
        <f t="shared" si="47"/>
        <v>1</v>
      </c>
      <c r="Z247" s="249" t="b">
        <f t="shared" si="48"/>
        <v>1</v>
      </c>
      <c r="AA247" s="249" t="b">
        <f t="shared" si="49"/>
        <v>1</v>
      </c>
      <c r="AB247" s="249" t="b">
        <f t="shared" si="50"/>
        <v>1</v>
      </c>
      <c r="AC247" s="249" t="b">
        <f t="shared" si="51"/>
        <v>1</v>
      </c>
      <c r="AD247" s="249" t="b">
        <f t="shared" si="52"/>
        <v>1</v>
      </c>
      <c r="AE247" s="249" t="b">
        <f t="shared" si="53"/>
        <v>1</v>
      </c>
      <c r="AF247" s="249" t="b">
        <f t="shared" si="54"/>
        <v>1</v>
      </c>
      <c r="AG247" s="249" t="b">
        <f t="shared" si="55"/>
        <v>1</v>
      </c>
      <c r="AH247" s="249" t="b">
        <f t="shared" si="56"/>
        <v>1</v>
      </c>
      <c r="AI247" s="249" t="b">
        <f t="shared" si="57"/>
        <v>1</v>
      </c>
      <c r="AJ247" s="249" t="b">
        <f t="shared" si="58"/>
        <v>1</v>
      </c>
      <c r="AK247" s="249" t="b">
        <f t="shared" si="59"/>
        <v>1</v>
      </c>
      <c r="AL247" s="249" t="b">
        <f t="shared" si="60"/>
        <v>1</v>
      </c>
    </row>
    <row r="248" spans="1:38" ht="16.5" thickBot="1" x14ac:dyDescent="0.3">
      <c r="A248" s="200"/>
      <c r="B248" s="340">
        <v>227</v>
      </c>
      <c r="C248" s="344"/>
      <c r="D248" s="20"/>
      <c r="E248" s="245"/>
      <c r="F248" s="340">
        <v>227</v>
      </c>
      <c r="G248" s="344"/>
      <c r="H248" s="20"/>
      <c r="I248" s="245"/>
      <c r="J248" s="340">
        <v>227</v>
      </c>
      <c r="K248" s="344"/>
      <c r="L248" s="20"/>
      <c r="M248" s="245"/>
      <c r="N248" s="340">
        <v>227</v>
      </c>
      <c r="O248" s="344"/>
      <c r="P248" s="240"/>
      <c r="Q248" s="340">
        <v>227</v>
      </c>
      <c r="R248" s="344"/>
      <c r="S248" s="240"/>
      <c r="T248" s="340">
        <v>227</v>
      </c>
      <c r="U248" s="344"/>
      <c r="V248" s="200"/>
      <c r="X248" s="249" t="b">
        <f t="shared" si="46"/>
        <v>1</v>
      </c>
      <c r="Y248" s="249" t="b">
        <f t="shared" si="47"/>
        <v>1</v>
      </c>
      <c r="Z248" s="249" t="b">
        <f t="shared" si="48"/>
        <v>1</v>
      </c>
      <c r="AA248" s="249" t="b">
        <f t="shared" si="49"/>
        <v>1</v>
      </c>
      <c r="AB248" s="249" t="b">
        <f t="shared" si="50"/>
        <v>1</v>
      </c>
      <c r="AC248" s="249" t="b">
        <f t="shared" si="51"/>
        <v>1</v>
      </c>
      <c r="AD248" s="249" t="b">
        <f t="shared" si="52"/>
        <v>1</v>
      </c>
      <c r="AE248" s="249" t="b">
        <f t="shared" si="53"/>
        <v>1</v>
      </c>
      <c r="AF248" s="249" t="b">
        <f t="shared" si="54"/>
        <v>1</v>
      </c>
      <c r="AG248" s="249" t="b">
        <f t="shared" si="55"/>
        <v>1</v>
      </c>
      <c r="AH248" s="249" t="b">
        <f t="shared" si="56"/>
        <v>1</v>
      </c>
      <c r="AI248" s="249" t="b">
        <f t="shared" si="57"/>
        <v>1</v>
      </c>
      <c r="AJ248" s="249" t="b">
        <f t="shared" si="58"/>
        <v>1</v>
      </c>
      <c r="AK248" s="249" t="b">
        <f t="shared" si="59"/>
        <v>1</v>
      </c>
      <c r="AL248" s="249" t="b">
        <f t="shared" si="60"/>
        <v>1</v>
      </c>
    </row>
    <row r="249" spans="1:38" ht="16.5" thickBot="1" x14ac:dyDescent="0.3">
      <c r="A249" s="200"/>
      <c r="B249" s="340">
        <v>228</v>
      </c>
      <c r="C249" s="344"/>
      <c r="D249" s="20"/>
      <c r="E249" s="245"/>
      <c r="F249" s="340">
        <v>228</v>
      </c>
      <c r="G249" s="344"/>
      <c r="H249" s="20"/>
      <c r="I249" s="245"/>
      <c r="J249" s="340">
        <v>228</v>
      </c>
      <c r="K249" s="344"/>
      <c r="L249" s="20"/>
      <c r="M249" s="245"/>
      <c r="N249" s="340">
        <v>228</v>
      </c>
      <c r="O249" s="344"/>
      <c r="P249" s="240"/>
      <c r="Q249" s="340">
        <v>228</v>
      </c>
      <c r="R249" s="344"/>
      <c r="S249" s="240"/>
      <c r="T249" s="340">
        <v>228</v>
      </c>
      <c r="U249" s="344"/>
      <c r="V249" s="200"/>
      <c r="X249" s="249" t="b">
        <f t="shared" si="46"/>
        <v>1</v>
      </c>
      <c r="Y249" s="249" t="b">
        <f t="shared" si="47"/>
        <v>1</v>
      </c>
      <c r="Z249" s="249" t="b">
        <f t="shared" si="48"/>
        <v>1</v>
      </c>
      <c r="AA249" s="249" t="b">
        <f t="shared" si="49"/>
        <v>1</v>
      </c>
      <c r="AB249" s="249" t="b">
        <f t="shared" si="50"/>
        <v>1</v>
      </c>
      <c r="AC249" s="249" t="b">
        <f t="shared" si="51"/>
        <v>1</v>
      </c>
      <c r="AD249" s="249" t="b">
        <f t="shared" si="52"/>
        <v>1</v>
      </c>
      <c r="AE249" s="249" t="b">
        <f t="shared" si="53"/>
        <v>1</v>
      </c>
      <c r="AF249" s="249" t="b">
        <f t="shared" si="54"/>
        <v>1</v>
      </c>
      <c r="AG249" s="249" t="b">
        <f t="shared" si="55"/>
        <v>1</v>
      </c>
      <c r="AH249" s="249" t="b">
        <f t="shared" si="56"/>
        <v>1</v>
      </c>
      <c r="AI249" s="249" t="b">
        <f t="shared" si="57"/>
        <v>1</v>
      </c>
      <c r="AJ249" s="249" t="b">
        <f t="shared" si="58"/>
        <v>1</v>
      </c>
      <c r="AK249" s="249" t="b">
        <f t="shared" si="59"/>
        <v>1</v>
      </c>
      <c r="AL249" s="249" t="b">
        <f t="shared" si="60"/>
        <v>1</v>
      </c>
    </row>
    <row r="250" spans="1:38" ht="16.5" thickBot="1" x14ac:dyDescent="0.3">
      <c r="A250" s="200"/>
      <c r="B250" s="340">
        <v>229</v>
      </c>
      <c r="C250" s="344"/>
      <c r="D250" s="20"/>
      <c r="E250" s="245"/>
      <c r="F250" s="340">
        <v>229</v>
      </c>
      <c r="G250" s="344"/>
      <c r="H250" s="20"/>
      <c r="I250" s="245"/>
      <c r="J250" s="340">
        <v>229</v>
      </c>
      <c r="K250" s="344"/>
      <c r="L250" s="20"/>
      <c r="M250" s="245"/>
      <c r="N250" s="340">
        <v>229</v>
      </c>
      <c r="O250" s="344"/>
      <c r="P250" s="240"/>
      <c r="Q250" s="340">
        <v>229</v>
      </c>
      <c r="R250" s="344"/>
      <c r="S250" s="240"/>
      <c r="T250" s="340">
        <v>229</v>
      </c>
      <c r="U250" s="344"/>
      <c r="V250" s="200"/>
      <c r="X250" s="249" t="b">
        <f t="shared" si="46"/>
        <v>1</v>
      </c>
      <c r="Y250" s="249" t="b">
        <f t="shared" si="47"/>
        <v>1</v>
      </c>
      <c r="Z250" s="249" t="b">
        <f t="shared" si="48"/>
        <v>1</v>
      </c>
      <c r="AA250" s="249" t="b">
        <f t="shared" si="49"/>
        <v>1</v>
      </c>
      <c r="AB250" s="249" t="b">
        <f t="shared" si="50"/>
        <v>1</v>
      </c>
      <c r="AC250" s="249" t="b">
        <f t="shared" si="51"/>
        <v>1</v>
      </c>
      <c r="AD250" s="249" t="b">
        <f t="shared" si="52"/>
        <v>1</v>
      </c>
      <c r="AE250" s="249" t="b">
        <f t="shared" si="53"/>
        <v>1</v>
      </c>
      <c r="AF250" s="249" t="b">
        <f t="shared" si="54"/>
        <v>1</v>
      </c>
      <c r="AG250" s="249" t="b">
        <f t="shared" si="55"/>
        <v>1</v>
      </c>
      <c r="AH250" s="249" t="b">
        <f t="shared" si="56"/>
        <v>1</v>
      </c>
      <c r="AI250" s="249" t="b">
        <f t="shared" si="57"/>
        <v>1</v>
      </c>
      <c r="AJ250" s="249" t="b">
        <f t="shared" si="58"/>
        <v>1</v>
      </c>
      <c r="AK250" s="249" t="b">
        <f t="shared" si="59"/>
        <v>1</v>
      </c>
      <c r="AL250" s="249" t="b">
        <f t="shared" si="60"/>
        <v>1</v>
      </c>
    </row>
    <row r="251" spans="1:38" ht="16.5" thickBot="1" x14ac:dyDescent="0.3">
      <c r="A251" s="200"/>
      <c r="B251" s="340">
        <v>230</v>
      </c>
      <c r="C251" s="344"/>
      <c r="D251" s="20"/>
      <c r="E251" s="245"/>
      <c r="F251" s="340">
        <v>230</v>
      </c>
      <c r="G251" s="344"/>
      <c r="H251" s="20"/>
      <c r="I251" s="245"/>
      <c r="J251" s="340">
        <v>230</v>
      </c>
      <c r="K251" s="344"/>
      <c r="L251" s="20"/>
      <c r="M251" s="245"/>
      <c r="N251" s="340">
        <v>230</v>
      </c>
      <c r="O251" s="344"/>
      <c r="P251" s="240"/>
      <c r="Q251" s="340">
        <v>230</v>
      </c>
      <c r="R251" s="344"/>
      <c r="S251" s="240"/>
      <c r="T251" s="340">
        <v>230</v>
      </c>
      <c r="U251" s="344"/>
      <c r="V251" s="200"/>
      <c r="X251" s="249" t="b">
        <f t="shared" si="46"/>
        <v>1</v>
      </c>
      <c r="Y251" s="249" t="b">
        <f t="shared" si="47"/>
        <v>1</v>
      </c>
      <c r="Z251" s="249" t="b">
        <f t="shared" si="48"/>
        <v>1</v>
      </c>
      <c r="AA251" s="249" t="b">
        <f t="shared" si="49"/>
        <v>1</v>
      </c>
      <c r="AB251" s="249" t="b">
        <f t="shared" si="50"/>
        <v>1</v>
      </c>
      <c r="AC251" s="249" t="b">
        <f t="shared" si="51"/>
        <v>1</v>
      </c>
      <c r="AD251" s="249" t="b">
        <f t="shared" si="52"/>
        <v>1</v>
      </c>
      <c r="AE251" s="249" t="b">
        <f t="shared" si="53"/>
        <v>1</v>
      </c>
      <c r="AF251" s="249" t="b">
        <f t="shared" si="54"/>
        <v>1</v>
      </c>
      <c r="AG251" s="249" t="b">
        <f t="shared" si="55"/>
        <v>1</v>
      </c>
      <c r="AH251" s="249" t="b">
        <f t="shared" si="56"/>
        <v>1</v>
      </c>
      <c r="AI251" s="249" t="b">
        <f t="shared" si="57"/>
        <v>1</v>
      </c>
      <c r="AJ251" s="249" t="b">
        <f t="shared" si="58"/>
        <v>1</v>
      </c>
      <c r="AK251" s="249" t="b">
        <f t="shared" si="59"/>
        <v>1</v>
      </c>
      <c r="AL251" s="249" t="b">
        <f t="shared" si="60"/>
        <v>1</v>
      </c>
    </row>
    <row r="252" spans="1:38" ht="16.5" thickBot="1" x14ac:dyDescent="0.3">
      <c r="A252" s="200"/>
      <c r="B252" s="340">
        <v>231</v>
      </c>
      <c r="C252" s="344"/>
      <c r="D252" s="20"/>
      <c r="E252" s="245"/>
      <c r="F252" s="340">
        <v>231</v>
      </c>
      <c r="G252" s="344"/>
      <c r="H252" s="20"/>
      <c r="I252" s="245"/>
      <c r="J252" s="340">
        <v>231</v>
      </c>
      <c r="K252" s="344"/>
      <c r="L252" s="20"/>
      <c r="M252" s="245"/>
      <c r="N252" s="340">
        <v>231</v>
      </c>
      <c r="O252" s="344"/>
      <c r="P252" s="240"/>
      <c r="Q252" s="340">
        <v>231</v>
      </c>
      <c r="R252" s="344"/>
      <c r="S252" s="240"/>
      <c r="T252" s="340">
        <v>231</v>
      </c>
      <c r="U252" s="344"/>
      <c r="V252" s="200"/>
      <c r="X252" s="249" t="b">
        <f t="shared" si="46"/>
        <v>1</v>
      </c>
      <c r="Y252" s="249" t="b">
        <f t="shared" si="47"/>
        <v>1</v>
      </c>
      <c r="Z252" s="249" t="b">
        <f t="shared" si="48"/>
        <v>1</v>
      </c>
      <c r="AA252" s="249" t="b">
        <f t="shared" si="49"/>
        <v>1</v>
      </c>
      <c r="AB252" s="249" t="b">
        <f t="shared" si="50"/>
        <v>1</v>
      </c>
      <c r="AC252" s="249" t="b">
        <f t="shared" si="51"/>
        <v>1</v>
      </c>
      <c r="AD252" s="249" t="b">
        <f t="shared" si="52"/>
        <v>1</v>
      </c>
      <c r="AE252" s="249" t="b">
        <f t="shared" si="53"/>
        <v>1</v>
      </c>
      <c r="AF252" s="249" t="b">
        <f t="shared" si="54"/>
        <v>1</v>
      </c>
      <c r="AG252" s="249" t="b">
        <f t="shared" si="55"/>
        <v>1</v>
      </c>
      <c r="AH252" s="249" t="b">
        <f t="shared" si="56"/>
        <v>1</v>
      </c>
      <c r="AI252" s="249" t="b">
        <f t="shared" si="57"/>
        <v>1</v>
      </c>
      <c r="AJ252" s="249" t="b">
        <f t="shared" si="58"/>
        <v>1</v>
      </c>
      <c r="AK252" s="249" t="b">
        <f t="shared" si="59"/>
        <v>1</v>
      </c>
      <c r="AL252" s="249" t="b">
        <f t="shared" si="60"/>
        <v>1</v>
      </c>
    </row>
    <row r="253" spans="1:38" ht="16.5" thickBot="1" x14ac:dyDescent="0.3">
      <c r="A253" s="200"/>
      <c r="B253" s="340">
        <v>232</v>
      </c>
      <c r="C253" s="344"/>
      <c r="D253" s="20"/>
      <c r="E253" s="245"/>
      <c r="F253" s="340">
        <v>232</v>
      </c>
      <c r="G253" s="344"/>
      <c r="H253" s="20"/>
      <c r="I253" s="245"/>
      <c r="J253" s="340">
        <v>232</v>
      </c>
      <c r="K253" s="344"/>
      <c r="L253" s="20"/>
      <c r="M253" s="245"/>
      <c r="N253" s="340">
        <v>232</v>
      </c>
      <c r="O253" s="344"/>
      <c r="P253" s="240"/>
      <c r="Q253" s="340">
        <v>232</v>
      </c>
      <c r="R253" s="344"/>
      <c r="S253" s="240"/>
      <c r="T253" s="340">
        <v>232</v>
      </c>
      <c r="U253" s="344"/>
      <c r="V253" s="200"/>
      <c r="X253" s="249" t="b">
        <f t="shared" si="46"/>
        <v>1</v>
      </c>
      <c r="Y253" s="249" t="b">
        <f t="shared" si="47"/>
        <v>1</v>
      </c>
      <c r="Z253" s="249" t="b">
        <f t="shared" si="48"/>
        <v>1</v>
      </c>
      <c r="AA253" s="249" t="b">
        <f t="shared" si="49"/>
        <v>1</v>
      </c>
      <c r="AB253" s="249" t="b">
        <f t="shared" si="50"/>
        <v>1</v>
      </c>
      <c r="AC253" s="249" t="b">
        <f t="shared" si="51"/>
        <v>1</v>
      </c>
      <c r="AD253" s="249" t="b">
        <f t="shared" si="52"/>
        <v>1</v>
      </c>
      <c r="AE253" s="249" t="b">
        <f t="shared" si="53"/>
        <v>1</v>
      </c>
      <c r="AF253" s="249" t="b">
        <f t="shared" si="54"/>
        <v>1</v>
      </c>
      <c r="AG253" s="249" t="b">
        <f t="shared" si="55"/>
        <v>1</v>
      </c>
      <c r="AH253" s="249" t="b">
        <f t="shared" si="56"/>
        <v>1</v>
      </c>
      <c r="AI253" s="249" t="b">
        <f t="shared" si="57"/>
        <v>1</v>
      </c>
      <c r="AJ253" s="249" t="b">
        <f t="shared" si="58"/>
        <v>1</v>
      </c>
      <c r="AK253" s="249" t="b">
        <f t="shared" si="59"/>
        <v>1</v>
      </c>
      <c r="AL253" s="249" t="b">
        <f t="shared" si="60"/>
        <v>1</v>
      </c>
    </row>
    <row r="254" spans="1:38" ht="16.5" thickBot="1" x14ac:dyDescent="0.3">
      <c r="A254" s="200"/>
      <c r="B254" s="340">
        <v>233</v>
      </c>
      <c r="C254" s="344"/>
      <c r="D254" s="20"/>
      <c r="E254" s="245"/>
      <c r="F254" s="340">
        <v>233</v>
      </c>
      <c r="G254" s="344"/>
      <c r="H254" s="20"/>
      <c r="I254" s="245"/>
      <c r="J254" s="340">
        <v>233</v>
      </c>
      <c r="K254" s="344"/>
      <c r="L254" s="20"/>
      <c r="M254" s="245"/>
      <c r="N254" s="340">
        <v>233</v>
      </c>
      <c r="O254" s="344"/>
      <c r="P254" s="240"/>
      <c r="Q254" s="340">
        <v>233</v>
      </c>
      <c r="R254" s="344"/>
      <c r="S254" s="240"/>
      <c r="T254" s="340">
        <v>233</v>
      </c>
      <c r="U254" s="344"/>
      <c r="V254" s="200"/>
      <c r="X254" s="249" t="b">
        <f t="shared" si="46"/>
        <v>1</v>
      </c>
      <c r="Y254" s="249" t="b">
        <f t="shared" si="47"/>
        <v>1</v>
      </c>
      <c r="Z254" s="249" t="b">
        <f t="shared" si="48"/>
        <v>1</v>
      </c>
      <c r="AA254" s="249" t="b">
        <f t="shared" si="49"/>
        <v>1</v>
      </c>
      <c r="AB254" s="249" t="b">
        <f t="shared" si="50"/>
        <v>1</v>
      </c>
      <c r="AC254" s="249" t="b">
        <f t="shared" si="51"/>
        <v>1</v>
      </c>
      <c r="AD254" s="249" t="b">
        <f t="shared" si="52"/>
        <v>1</v>
      </c>
      <c r="AE254" s="249" t="b">
        <f t="shared" si="53"/>
        <v>1</v>
      </c>
      <c r="AF254" s="249" t="b">
        <f t="shared" si="54"/>
        <v>1</v>
      </c>
      <c r="AG254" s="249" t="b">
        <f t="shared" si="55"/>
        <v>1</v>
      </c>
      <c r="AH254" s="249" t="b">
        <f t="shared" si="56"/>
        <v>1</v>
      </c>
      <c r="AI254" s="249" t="b">
        <f t="shared" si="57"/>
        <v>1</v>
      </c>
      <c r="AJ254" s="249" t="b">
        <f t="shared" si="58"/>
        <v>1</v>
      </c>
      <c r="AK254" s="249" t="b">
        <f t="shared" si="59"/>
        <v>1</v>
      </c>
      <c r="AL254" s="249" t="b">
        <f t="shared" si="60"/>
        <v>1</v>
      </c>
    </row>
    <row r="255" spans="1:38" ht="16.5" thickBot="1" x14ac:dyDescent="0.3">
      <c r="A255" s="200"/>
      <c r="B255" s="340">
        <v>234</v>
      </c>
      <c r="C255" s="344"/>
      <c r="D255" s="20"/>
      <c r="E255" s="245"/>
      <c r="F255" s="340">
        <v>234</v>
      </c>
      <c r="G255" s="344"/>
      <c r="H255" s="20"/>
      <c r="I255" s="245"/>
      <c r="J255" s="340">
        <v>234</v>
      </c>
      <c r="K255" s="344"/>
      <c r="L255" s="20"/>
      <c r="M255" s="245"/>
      <c r="N255" s="340">
        <v>234</v>
      </c>
      <c r="O255" s="344"/>
      <c r="P255" s="240"/>
      <c r="Q255" s="340">
        <v>234</v>
      </c>
      <c r="R255" s="344"/>
      <c r="S255" s="240"/>
      <c r="T255" s="340">
        <v>234</v>
      </c>
      <c r="U255" s="344"/>
      <c r="V255" s="200"/>
      <c r="X255" s="249" t="b">
        <f t="shared" si="46"/>
        <v>1</v>
      </c>
      <c r="Y255" s="249" t="b">
        <f t="shared" si="47"/>
        <v>1</v>
      </c>
      <c r="Z255" s="249" t="b">
        <f t="shared" si="48"/>
        <v>1</v>
      </c>
      <c r="AA255" s="249" t="b">
        <f t="shared" si="49"/>
        <v>1</v>
      </c>
      <c r="AB255" s="249" t="b">
        <f t="shared" si="50"/>
        <v>1</v>
      </c>
      <c r="AC255" s="249" t="b">
        <f t="shared" si="51"/>
        <v>1</v>
      </c>
      <c r="AD255" s="249" t="b">
        <f t="shared" si="52"/>
        <v>1</v>
      </c>
      <c r="AE255" s="249" t="b">
        <f t="shared" si="53"/>
        <v>1</v>
      </c>
      <c r="AF255" s="249" t="b">
        <f t="shared" si="54"/>
        <v>1</v>
      </c>
      <c r="AG255" s="249" t="b">
        <f t="shared" si="55"/>
        <v>1</v>
      </c>
      <c r="AH255" s="249" t="b">
        <f t="shared" si="56"/>
        <v>1</v>
      </c>
      <c r="AI255" s="249" t="b">
        <f t="shared" si="57"/>
        <v>1</v>
      </c>
      <c r="AJ255" s="249" t="b">
        <f t="shared" si="58"/>
        <v>1</v>
      </c>
      <c r="AK255" s="249" t="b">
        <f t="shared" si="59"/>
        <v>1</v>
      </c>
      <c r="AL255" s="249" t="b">
        <f t="shared" si="60"/>
        <v>1</v>
      </c>
    </row>
    <row r="256" spans="1:38" ht="16.5" thickBot="1" x14ac:dyDescent="0.3">
      <c r="A256" s="200"/>
      <c r="B256" s="340">
        <v>235</v>
      </c>
      <c r="C256" s="344"/>
      <c r="D256" s="20"/>
      <c r="E256" s="245"/>
      <c r="F256" s="340">
        <v>235</v>
      </c>
      <c r="G256" s="344"/>
      <c r="H256" s="20"/>
      <c r="I256" s="245"/>
      <c r="J256" s="340">
        <v>235</v>
      </c>
      <c r="K256" s="344"/>
      <c r="L256" s="20"/>
      <c r="M256" s="245"/>
      <c r="N256" s="340">
        <v>235</v>
      </c>
      <c r="O256" s="344"/>
      <c r="P256" s="240"/>
      <c r="Q256" s="340">
        <v>235</v>
      </c>
      <c r="R256" s="344"/>
      <c r="S256" s="240"/>
      <c r="T256" s="340">
        <v>235</v>
      </c>
      <c r="U256" s="344"/>
      <c r="V256" s="200"/>
      <c r="X256" s="249" t="b">
        <f t="shared" si="46"/>
        <v>1</v>
      </c>
      <c r="Y256" s="249" t="b">
        <f t="shared" si="47"/>
        <v>1</v>
      </c>
      <c r="Z256" s="249" t="b">
        <f t="shared" si="48"/>
        <v>1</v>
      </c>
      <c r="AA256" s="249" t="b">
        <f t="shared" si="49"/>
        <v>1</v>
      </c>
      <c r="AB256" s="249" t="b">
        <f t="shared" si="50"/>
        <v>1</v>
      </c>
      <c r="AC256" s="249" t="b">
        <f t="shared" si="51"/>
        <v>1</v>
      </c>
      <c r="AD256" s="249" t="b">
        <f t="shared" si="52"/>
        <v>1</v>
      </c>
      <c r="AE256" s="249" t="b">
        <f t="shared" si="53"/>
        <v>1</v>
      </c>
      <c r="AF256" s="249" t="b">
        <f t="shared" si="54"/>
        <v>1</v>
      </c>
      <c r="AG256" s="249" t="b">
        <f t="shared" si="55"/>
        <v>1</v>
      </c>
      <c r="AH256" s="249" t="b">
        <f t="shared" si="56"/>
        <v>1</v>
      </c>
      <c r="AI256" s="249" t="b">
        <f t="shared" si="57"/>
        <v>1</v>
      </c>
      <c r="AJ256" s="249" t="b">
        <f t="shared" si="58"/>
        <v>1</v>
      </c>
      <c r="AK256" s="249" t="b">
        <f t="shared" si="59"/>
        <v>1</v>
      </c>
      <c r="AL256" s="249" t="b">
        <f t="shared" si="60"/>
        <v>1</v>
      </c>
    </row>
    <row r="257" spans="1:38" ht="16.5" thickBot="1" x14ac:dyDescent="0.3">
      <c r="A257" s="200"/>
      <c r="B257" s="340">
        <v>236</v>
      </c>
      <c r="C257" s="344"/>
      <c r="D257" s="20"/>
      <c r="E257" s="245"/>
      <c r="F257" s="340">
        <v>236</v>
      </c>
      <c r="G257" s="344"/>
      <c r="H257" s="20"/>
      <c r="I257" s="245"/>
      <c r="J257" s="340">
        <v>236</v>
      </c>
      <c r="K257" s="344"/>
      <c r="L257" s="20"/>
      <c r="M257" s="245"/>
      <c r="N257" s="340">
        <v>236</v>
      </c>
      <c r="O257" s="344"/>
      <c r="P257" s="240"/>
      <c r="Q257" s="340">
        <v>236</v>
      </c>
      <c r="R257" s="344"/>
      <c r="S257" s="240"/>
      <c r="T257" s="340">
        <v>236</v>
      </c>
      <c r="U257" s="344"/>
      <c r="V257" s="200"/>
      <c r="X257" s="249" t="b">
        <f t="shared" si="46"/>
        <v>1</v>
      </c>
      <c r="Y257" s="249" t="b">
        <f t="shared" si="47"/>
        <v>1</v>
      </c>
      <c r="Z257" s="249" t="b">
        <f t="shared" si="48"/>
        <v>1</v>
      </c>
      <c r="AA257" s="249" t="b">
        <f t="shared" si="49"/>
        <v>1</v>
      </c>
      <c r="AB257" s="249" t="b">
        <f t="shared" si="50"/>
        <v>1</v>
      </c>
      <c r="AC257" s="249" t="b">
        <f t="shared" si="51"/>
        <v>1</v>
      </c>
      <c r="AD257" s="249" t="b">
        <f t="shared" si="52"/>
        <v>1</v>
      </c>
      <c r="AE257" s="249" t="b">
        <f t="shared" si="53"/>
        <v>1</v>
      </c>
      <c r="AF257" s="249" t="b">
        <f t="shared" si="54"/>
        <v>1</v>
      </c>
      <c r="AG257" s="249" t="b">
        <f t="shared" si="55"/>
        <v>1</v>
      </c>
      <c r="AH257" s="249" t="b">
        <f t="shared" si="56"/>
        <v>1</v>
      </c>
      <c r="AI257" s="249" t="b">
        <f t="shared" si="57"/>
        <v>1</v>
      </c>
      <c r="AJ257" s="249" t="b">
        <f t="shared" si="58"/>
        <v>1</v>
      </c>
      <c r="AK257" s="249" t="b">
        <f t="shared" si="59"/>
        <v>1</v>
      </c>
      <c r="AL257" s="249" t="b">
        <f t="shared" si="60"/>
        <v>1</v>
      </c>
    </row>
    <row r="258" spans="1:38" ht="16.5" thickBot="1" x14ac:dyDescent="0.3">
      <c r="A258" s="200"/>
      <c r="B258" s="340">
        <v>237</v>
      </c>
      <c r="C258" s="344"/>
      <c r="D258" s="20"/>
      <c r="E258" s="245"/>
      <c r="F258" s="340">
        <v>237</v>
      </c>
      <c r="G258" s="344"/>
      <c r="H258" s="20"/>
      <c r="I258" s="245"/>
      <c r="J258" s="340">
        <v>237</v>
      </c>
      <c r="K258" s="344"/>
      <c r="L258" s="20"/>
      <c r="M258" s="245"/>
      <c r="N258" s="340">
        <v>237</v>
      </c>
      <c r="O258" s="344"/>
      <c r="P258" s="240"/>
      <c r="Q258" s="340">
        <v>237</v>
      </c>
      <c r="R258" s="344"/>
      <c r="S258" s="240"/>
      <c r="T258" s="340">
        <v>237</v>
      </c>
      <c r="U258" s="344"/>
      <c r="V258" s="200"/>
      <c r="X258" s="249" t="b">
        <f t="shared" si="46"/>
        <v>1</v>
      </c>
      <c r="Y258" s="249" t="b">
        <f t="shared" si="47"/>
        <v>1</v>
      </c>
      <c r="Z258" s="249" t="b">
        <f t="shared" si="48"/>
        <v>1</v>
      </c>
      <c r="AA258" s="249" t="b">
        <f t="shared" si="49"/>
        <v>1</v>
      </c>
      <c r="AB258" s="249" t="b">
        <f t="shared" si="50"/>
        <v>1</v>
      </c>
      <c r="AC258" s="249" t="b">
        <f t="shared" si="51"/>
        <v>1</v>
      </c>
      <c r="AD258" s="249" t="b">
        <f t="shared" si="52"/>
        <v>1</v>
      </c>
      <c r="AE258" s="249" t="b">
        <f t="shared" si="53"/>
        <v>1</v>
      </c>
      <c r="AF258" s="249" t="b">
        <f t="shared" si="54"/>
        <v>1</v>
      </c>
      <c r="AG258" s="249" t="b">
        <f t="shared" si="55"/>
        <v>1</v>
      </c>
      <c r="AH258" s="249" t="b">
        <f t="shared" si="56"/>
        <v>1</v>
      </c>
      <c r="AI258" s="249" t="b">
        <f t="shared" si="57"/>
        <v>1</v>
      </c>
      <c r="AJ258" s="249" t="b">
        <f t="shared" si="58"/>
        <v>1</v>
      </c>
      <c r="AK258" s="249" t="b">
        <f t="shared" si="59"/>
        <v>1</v>
      </c>
      <c r="AL258" s="249" t="b">
        <f t="shared" si="60"/>
        <v>1</v>
      </c>
    </row>
    <row r="259" spans="1:38" ht="16.5" thickBot="1" x14ac:dyDescent="0.3">
      <c r="A259" s="200"/>
      <c r="B259" s="340">
        <v>238</v>
      </c>
      <c r="C259" s="344"/>
      <c r="D259" s="20"/>
      <c r="E259" s="245"/>
      <c r="F259" s="340">
        <v>238</v>
      </c>
      <c r="G259" s="344"/>
      <c r="H259" s="20"/>
      <c r="I259" s="245"/>
      <c r="J259" s="340">
        <v>238</v>
      </c>
      <c r="K259" s="344"/>
      <c r="L259" s="20"/>
      <c r="M259" s="245"/>
      <c r="N259" s="340">
        <v>238</v>
      </c>
      <c r="O259" s="344"/>
      <c r="P259" s="240"/>
      <c r="Q259" s="340">
        <v>238</v>
      </c>
      <c r="R259" s="344"/>
      <c r="S259" s="240"/>
      <c r="T259" s="340">
        <v>238</v>
      </c>
      <c r="U259" s="344"/>
      <c r="V259" s="200"/>
      <c r="X259" s="249" t="b">
        <f t="shared" si="46"/>
        <v>1</v>
      </c>
      <c r="Y259" s="249" t="b">
        <f t="shared" si="47"/>
        <v>1</v>
      </c>
      <c r="Z259" s="249" t="b">
        <f t="shared" si="48"/>
        <v>1</v>
      </c>
      <c r="AA259" s="249" t="b">
        <f t="shared" si="49"/>
        <v>1</v>
      </c>
      <c r="AB259" s="249" t="b">
        <f t="shared" si="50"/>
        <v>1</v>
      </c>
      <c r="AC259" s="249" t="b">
        <f t="shared" si="51"/>
        <v>1</v>
      </c>
      <c r="AD259" s="249" t="b">
        <f t="shared" si="52"/>
        <v>1</v>
      </c>
      <c r="AE259" s="249" t="b">
        <f t="shared" si="53"/>
        <v>1</v>
      </c>
      <c r="AF259" s="249" t="b">
        <f t="shared" si="54"/>
        <v>1</v>
      </c>
      <c r="AG259" s="249" t="b">
        <f t="shared" si="55"/>
        <v>1</v>
      </c>
      <c r="AH259" s="249" t="b">
        <f t="shared" si="56"/>
        <v>1</v>
      </c>
      <c r="AI259" s="249" t="b">
        <f t="shared" si="57"/>
        <v>1</v>
      </c>
      <c r="AJ259" s="249" t="b">
        <f t="shared" si="58"/>
        <v>1</v>
      </c>
      <c r="AK259" s="249" t="b">
        <f t="shared" si="59"/>
        <v>1</v>
      </c>
      <c r="AL259" s="249" t="b">
        <f t="shared" si="60"/>
        <v>1</v>
      </c>
    </row>
    <row r="260" spans="1:38" ht="16.5" thickBot="1" x14ac:dyDescent="0.3">
      <c r="A260" s="200"/>
      <c r="B260" s="340">
        <v>239</v>
      </c>
      <c r="C260" s="344"/>
      <c r="D260" s="20"/>
      <c r="E260" s="245"/>
      <c r="F260" s="340">
        <v>239</v>
      </c>
      <c r="G260" s="344"/>
      <c r="H260" s="20"/>
      <c r="I260" s="245"/>
      <c r="J260" s="340">
        <v>239</v>
      </c>
      <c r="K260" s="344"/>
      <c r="L260" s="20"/>
      <c r="M260" s="245"/>
      <c r="N260" s="340">
        <v>239</v>
      </c>
      <c r="O260" s="344"/>
      <c r="P260" s="240"/>
      <c r="Q260" s="340">
        <v>239</v>
      </c>
      <c r="R260" s="344"/>
      <c r="S260" s="240"/>
      <c r="T260" s="340">
        <v>239</v>
      </c>
      <c r="U260" s="344"/>
      <c r="V260" s="200"/>
      <c r="X260" s="249" t="b">
        <f t="shared" si="46"/>
        <v>1</v>
      </c>
      <c r="Y260" s="249" t="b">
        <f t="shared" si="47"/>
        <v>1</v>
      </c>
      <c r="Z260" s="249" t="b">
        <f t="shared" si="48"/>
        <v>1</v>
      </c>
      <c r="AA260" s="249" t="b">
        <f t="shared" si="49"/>
        <v>1</v>
      </c>
      <c r="AB260" s="249" t="b">
        <f t="shared" si="50"/>
        <v>1</v>
      </c>
      <c r="AC260" s="249" t="b">
        <f t="shared" si="51"/>
        <v>1</v>
      </c>
      <c r="AD260" s="249" t="b">
        <f t="shared" si="52"/>
        <v>1</v>
      </c>
      <c r="AE260" s="249" t="b">
        <f t="shared" si="53"/>
        <v>1</v>
      </c>
      <c r="AF260" s="249" t="b">
        <f t="shared" si="54"/>
        <v>1</v>
      </c>
      <c r="AG260" s="249" t="b">
        <f t="shared" si="55"/>
        <v>1</v>
      </c>
      <c r="AH260" s="249" t="b">
        <f t="shared" si="56"/>
        <v>1</v>
      </c>
      <c r="AI260" s="249" t="b">
        <f t="shared" si="57"/>
        <v>1</v>
      </c>
      <c r="AJ260" s="249" t="b">
        <f t="shared" si="58"/>
        <v>1</v>
      </c>
      <c r="AK260" s="249" t="b">
        <f t="shared" si="59"/>
        <v>1</v>
      </c>
      <c r="AL260" s="249" t="b">
        <f t="shared" si="60"/>
        <v>1</v>
      </c>
    </row>
    <row r="261" spans="1:38" ht="16.5" thickBot="1" x14ac:dyDescent="0.3">
      <c r="A261" s="200"/>
      <c r="B261" s="340">
        <v>240</v>
      </c>
      <c r="C261" s="344"/>
      <c r="D261" s="20"/>
      <c r="E261" s="245"/>
      <c r="F261" s="340">
        <v>240</v>
      </c>
      <c r="G261" s="344"/>
      <c r="H261" s="20"/>
      <c r="I261" s="245"/>
      <c r="J261" s="340">
        <v>240</v>
      </c>
      <c r="K261" s="344"/>
      <c r="L261" s="20"/>
      <c r="M261" s="245"/>
      <c r="N261" s="340">
        <v>240</v>
      </c>
      <c r="O261" s="344"/>
      <c r="P261" s="240"/>
      <c r="Q261" s="340">
        <v>240</v>
      </c>
      <c r="R261" s="344"/>
      <c r="S261" s="240"/>
      <c r="T261" s="340">
        <v>240</v>
      </c>
      <c r="U261" s="344"/>
      <c r="V261" s="200"/>
      <c r="X261" s="249" t="b">
        <f t="shared" si="46"/>
        <v>1</v>
      </c>
      <c r="Y261" s="249" t="b">
        <f t="shared" si="47"/>
        <v>1</v>
      </c>
      <c r="Z261" s="249" t="b">
        <f t="shared" si="48"/>
        <v>1</v>
      </c>
      <c r="AA261" s="249" t="b">
        <f t="shared" si="49"/>
        <v>1</v>
      </c>
      <c r="AB261" s="249" t="b">
        <f t="shared" si="50"/>
        <v>1</v>
      </c>
      <c r="AC261" s="249" t="b">
        <f t="shared" si="51"/>
        <v>1</v>
      </c>
      <c r="AD261" s="249" t="b">
        <f t="shared" si="52"/>
        <v>1</v>
      </c>
      <c r="AE261" s="249" t="b">
        <f t="shared" si="53"/>
        <v>1</v>
      </c>
      <c r="AF261" s="249" t="b">
        <f t="shared" si="54"/>
        <v>1</v>
      </c>
      <c r="AG261" s="249" t="b">
        <f t="shared" si="55"/>
        <v>1</v>
      </c>
      <c r="AH261" s="249" t="b">
        <f t="shared" si="56"/>
        <v>1</v>
      </c>
      <c r="AI261" s="249" t="b">
        <f t="shared" si="57"/>
        <v>1</v>
      </c>
      <c r="AJ261" s="249" t="b">
        <f t="shared" si="58"/>
        <v>1</v>
      </c>
      <c r="AK261" s="249" t="b">
        <f t="shared" si="59"/>
        <v>1</v>
      </c>
      <c r="AL261" s="249" t="b">
        <f t="shared" si="60"/>
        <v>1</v>
      </c>
    </row>
    <row r="262" spans="1:38" ht="16.5" thickBot="1" x14ac:dyDescent="0.3">
      <c r="A262" s="200"/>
      <c r="B262" s="340">
        <v>241</v>
      </c>
      <c r="C262" s="344"/>
      <c r="D262" s="20"/>
      <c r="E262" s="245"/>
      <c r="F262" s="340">
        <v>241</v>
      </c>
      <c r="G262" s="344"/>
      <c r="H262" s="20"/>
      <c r="I262" s="245"/>
      <c r="J262" s="340">
        <v>241</v>
      </c>
      <c r="K262" s="344"/>
      <c r="L262" s="20"/>
      <c r="M262" s="245"/>
      <c r="N262" s="340">
        <v>241</v>
      </c>
      <c r="O262" s="344"/>
      <c r="P262" s="240"/>
      <c r="Q262" s="340">
        <v>241</v>
      </c>
      <c r="R262" s="344"/>
      <c r="S262" s="240"/>
      <c r="T262" s="340">
        <v>241</v>
      </c>
      <c r="U262" s="344"/>
      <c r="V262" s="200"/>
      <c r="X262" s="249" t="b">
        <f t="shared" si="46"/>
        <v>1</v>
      </c>
      <c r="Y262" s="249" t="b">
        <f t="shared" si="47"/>
        <v>1</v>
      </c>
      <c r="Z262" s="249" t="b">
        <f t="shared" si="48"/>
        <v>1</v>
      </c>
      <c r="AA262" s="249" t="b">
        <f t="shared" si="49"/>
        <v>1</v>
      </c>
      <c r="AB262" s="249" t="b">
        <f t="shared" si="50"/>
        <v>1</v>
      </c>
      <c r="AC262" s="249" t="b">
        <f t="shared" si="51"/>
        <v>1</v>
      </c>
      <c r="AD262" s="249" t="b">
        <f t="shared" si="52"/>
        <v>1</v>
      </c>
      <c r="AE262" s="249" t="b">
        <f t="shared" si="53"/>
        <v>1</v>
      </c>
      <c r="AF262" s="249" t="b">
        <f t="shared" si="54"/>
        <v>1</v>
      </c>
      <c r="AG262" s="249" t="b">
        <f t="shared" si="55"/>
        <v>1</v>
      </c>
      <c r="AH262" s="249" t="b">
        <f t="shared" si="56"/>
        <v>1</v>
      </c>
      <c r="AI262" s="249" t="b">
        <f t="shared" si="57"/>
        <v>1</v>
      </c>
      <c r="AJ262" s="249" t="b">
        <f t="shared" si="58"/>
        <v>1</v>
      </c>
      <c r="AK262" s="249" t="b">
        <f t="shared" si="59"/>
        <v>1</v>
      </c>
      <c r="AL262" s="249" t="b">
        <f t="shared" si="60"/>
        <v>1</v>
      </c>
    </row>
    <row r="263" spans="1:38" ht="16.5" thickBot="1" x14ac:dyDescent="0.3">
      <c r="A263" s="200"/>
      <c r="B263" s="340">
        <v>242</v>
      </c>
      <c r="C263" s="344"/>
      <c r="D263" s="20"/>
      <c r="E263" s="245"/>
      <c r="F263" s="340">
        <v>242</v>
      </c>
      <c r="G263" s="344"/>
      <c r="H263" s="20"/>
      <c r="I263" s="245"/>
      <c r="J263" s="340">
        <v>242</v>
      </c>
      <c r="K263" s="344"/>
      <c r="L263" s="20"/>
      <c r="M263" s="245"/>
      <c r="N263" s="340">
        <v>242</v>
      </c>
      <c r="O263" s="344"/>
      <c r="P263" s="240"/>
      <c r="Q263" s="340">
        <v>242</v>
      </c>
      <c r="R263" s="344"/>
      <c r="S263" s="240"/>
      <c r="T263" s="340">
        <v>242</v>
      </c>
      <c r="U263" s="344"/>
      <c r="V263" s="200"/>
      <c r="X263" s="249" t="b">
        <f t="shared" si="46"/>
        <v>1</v>
      </c>
      <c r="Y263" s="249" t="b">
        <f t="shared" si="47"/>
        <v>1</v>
      </c>
      <c r="Z263" s="249" t="b">
        <f t="shared" si="48"/>
        <v>1</v>
      </c>
      <c r="AA263" s="249" t="b">
        <f t="shared" si="49"/>
        <v>1</v>
      </c>
      <c r="AB263" s="249" t="b">
        <f t="shared" si="50"/>
        <v>1</v>
      </c>
      <c r="AC263" s="249" t="b">
        <f t="shared" si="51"/>
        <v>1</v>
      </c>
      <c r="AD263" s="249" t="b">
        <f t="shared" si="52"/>
        <v>1</v>
      </c>
      <c r="AE263" s="249" t="b">
        <f t="shared" si="53"/>
        <v>1</v>
      </c>
      <c r="AF263" s="249" t="b">
        <f t="shared" si="54"/>
        <v>1</v>
      </c>
      <c r="AG263" s="249" t="b">
        <f t="shared" si="55"/>
        <v>1</v>
      </c>
      <c r="AH263" s="249" t="b">
        <f t="shared" si="56"/>
        <v>1</v>
      </c>
      <c r="AI263" s="249" t="b">
        <f t="shared" si="57"/>
        <v>1</v>
      </c>
      <c r="AJ263" s="249" t="b">
        <f t="shared" si="58"/>
        <v>1</v>
      </c>
      <c r="AK263" s="249" t="b">
        <f t="shared" si="59"/>
        <v>1</v>
      </c>
      <c r="AL263" s="249" t="b">
        <f t="shared" si="60"/>
        <v>1</v>
      </c>
    </row>
    <row r="264" spans="1:38" ht="16.5" thickBot="1" x14ac:dyDescent="0.3">
      <c r="A264" s="200"/>
      <c r="B264" s="340">
        <v>243</v>
      </c>
      <c r="C264" s="344"/>
      <c r="D264" s="20"/>
      <c r="E264" s="245"/>
      <c r="F264" s="340">
        <v>243</v>
      </c>
      <c r="G264" s="344"/>
      <c r="H264" s="20"/>
      <c r="I264" s="245"/>
      <c r="J264" s="340">
        <v>243</v>
      </c>
      <c r="K264" s="344"/>
      <c r="L264" s="20"/>
      <c r="M264" s="245"/>
      <c r="N264" s="340">
        <v>243</v>
      </c>
      <c r="O264" s="344"/>
      <c r="P264" s="240"/>
      <c r="Q264" s="340">
        <v>243</v>
      </c>
      <c r="R264" s="344"/>
      <c r="S264" s="240"/>
      <c r="T264" s="340">
        <v>243</v>
      </c>
      <c r="U264" s="344"/>
      <c r="V264" s="200"/>
      <c r="X264" s="249" t="b">
        <f t="shared" si="46"/>
        <v>1</v>
      </c>
      <c r="Y264" s="249" t="b">
        <f t="shared" si="47"/>
        <v>1</v>
      </c>
      <c r="Z264" s="249" t="b">
        <f t="shared" si="48"/>
        <v>1</v>
      </c>
      <c r="AA264" s="249" t="b">
        <f t="shared" si="49"/>
        <v>1</v>
      </c>
      <c r="AB264" s="249" t="b">
        <f t="shared" si="50"/>
        <v>1</v>
      </c>
      <c r="AC264" s="249" t="b">
        <f t="shared" si="51"/>
        <v>1</v>
      </c>
      <c r="AD264" s="249" t="b">
        <f t="shared" si="52"/>
        <v>1</v>
      </c>
      <c r="AE264" s="249" t="b">
        <f t="shared" si="53"/>
        <v>1</v>
      </c>
      <c r="AF264" s="249" t="b">
        <f t="shared" si="54"/>
        <v>1</v>
      </c>
      <c r="AG264" s="249" t="b">
        <f t="shared" si="55"/>
        <v>1</v>
      </c>
      <c r="AH264" s="249" t="b">
        <f t="shared" si="56"/>
        <v>1</v>
      </c>
      <c r="AI264" s="249" t="b">
        <f t="shared" si="57"/>
        <v>1</v>
      </c>
      <c r="AJ264" s="249" t="b">
        <f t="shared" si="58"/>
        <v>1</v>
      </c>
      <c r="AK264" s="249" t="b">
        <f t="shared" si="59"/>
        <v>1</v>
      </c>
      <c r="AL264" s="249" t="b">
        <f t="shared" si="60"/>
        <v>1</v>
      </c>
    </row>
    <row r="265" spans="1:38" ht="16.5" thickBot="1" x14ac:dyDescent="0.3">
      <c r="A265" s="200"/>
      <c r="B265" s="340">
        <v>244</v>
      </c>
      <c r="C265" s="344"/>
      <c r="D265" s="20"/>
      <c r="E265" s="245"/>
      <c r="F265" s="340">
        <v>244</v>
      </c>
      <c r="G265" s="344"/>
      <c r="H265" s="20"/>
      <c r="I265" s="245"/>
      <c r="J265" s="340">
        <v>244</v>
      </c>
      <c r="K265" s="344"/>
      <c r="L265" s="20"/>
      <c r="M265" s="245"/>
      <c r="N265" s="340">
        <v>244</v>
      </c>
      <c r="O265" s="344"/>
      <c r="P265" s="240"/>
      <c r="Q265" s="340">
        <v>244</v>
      </c>
      <c r="R265" s="344"/>
      <c r="S265" s="240"/>
      <c r="T265" s="340">
        <v>244</v>
      </c>
      <c r="U265" s="344"/>
      <c r="V265" s="200"/>
      <c r="X265" s="249" t="b">
        <f t="shared" si="46"/>
        <v>1</v>
      </c>
      <c r="Y265" s="249" t="b">
        <f t="shared" si="47"/>
        <v>1</v>
      </c>
      <c r="Z265" s="249" t="b">
        <f t="shared" si="48"/>
        <v>1</v>
      </c>
      <c r="AA265" s="249" t="b">
        <f t="shared" si="49"/>
        <v>1</v>
      </c>
      <c r="AB265" s="249" t="b">
        <f t="shared" si="50"/>
        <v>1</v>
      </c>
      <c r="AC265" s="249" t="b">
        <f t="shared" si="51"/>
        <v>1</v>
      </c>
      <c r="AD265" s="249" t="b">
        <f t="shared" si="52"/>
        <v>1</v>
      </c>
      <c r="AE265" s="249" t="b">
        <f t="shared" si="53"/>
        <v>1</v>
      </c>
      <c r="AF265" s="249" t="b">
        <f t="shared" si="54"/>
        <v>1</v>
      </c>
      <c r="AG265" s="249" t="b">
        <f t="shared" si="55"/>
        <v>1</v>
      </c>
      <c r="AH265" s="249" t="b">
        <f t="shared" si="56"/>
        <v>1</v>
      </c>
      <c r="AI265" s="249" t="b">
        <f t="shared" si="57"/>
        <v>1</v>
      </c>
      <c r="AJ265" s="249" t="b">
        <f t="shared" si="58"/>
        <v>1</v>
      </c>
      <c r="AK265" s="249" t="b">
        <f t="shared" si="59"/>
        <v>1</v>
      </c>
      <c r="AL265" s="249" t="b">
        <f t="shared" si="60"/>
        <v>1</v>
      </c>
    </row>
    <row r="266" spans="1:38" ht="16.5" thickBot="1" x14ac:dyDescent="0.3">
      <c r="A266" s="200"/>
      <c r="B266" s="340">
        <v>245</v>
      </c>
      <c r="C266" s="344"/>
      <c r="D266" s="20"/>
      <c r="E266" s="245"/>
      <c r="F266" s="340">
        <v>245</v>
      </c>
      <c r="G266" s="344"/>
      <c r="H266" s="20"/>
      <c r="I266" s="245"/>
      <c r="J266" s="340">
        <v>245</v>
      </c>
      <c r="K266" s="344"/>
      <c r="L266" s="20"/>
      <c r="M266" s="245"/>
      <c r="N266" s="340">
        <v>245</v>
      </c>
      <c r="O266" s="344"/>
      <c r="P266" s="240"/>
      <c r="Q266" s="340">
        <v>245</v>
      </c>
      <c r="R266" s="344"/>
      <c r="S266" s="240"/>
      <c r="T266" s="340">
        <v>245</v>
      </c>
      <c r="U266" s="344"/>
      <c r="V266" s="200"/>
      <c r="X266" s="249" t="b">
        <f t="shared" si="46"/>
        <v>1</v>
      </c>
      <c r="Y266" s="249" t="b">
        <f t="shared" si="47"/>
        <v>1</v>
      </c>
      <c r="Z266" s="249" t="b">
        <f t="shared" si="48"/>
        <v>1</v>
      </c>
      <c r="AA266" s="249" t="b">
        <f t="shared" si="49"/>
        <v>1</v>
      </c>
      <c r="AB266" s="249" t="b">
        <f t="shared" si="50"/>
        <v>1</v>
      </c>
      <c r="AC266" s="249" t="b">
        <f t="shared" si="51"/>
        <v>1</v>
      </c>
      <c r="AD266" s="249" t="b">
        <f t="shared" si="52"/>
        <v>1</v>
      </c>
      <c r="AE266" s="249" t="b">
        <f t="shared" si="53"/>
        <v>1</v>
      </c>
      <c r="AF266" s="249" t="b">
        <f t="shared" si="54"/>
        <v>1</v>
      </c>
      <c r="AG266" s="249" t="b">
        <f t="shared" si="55"/>
        <v>1</v>
      </c>
      <c r="AH266" s="249" t="b">
        <f t="shared" si="56"/>
        <v>1</v>
      </c>
      <c r="AI266" s="249" t="b">
        <f t="shared" si="57"/>
        <v>1</v>
      </c>
      <c r="AJ266" s="249" t="b">
        <f t="shared" si="58"/>
        <v>1</v>
      </c>
      <c r="AK266" s="249" t="b">
        <f t="shared" si="59"/>
        <v>1</v>
      </c>
      <c r="AL266" s="249" t="b">
        <f t="shared" si="60"/>
        <v>1</v>
      </c>
    </row>
    <row r="267" spans="1:38" ht="16.5" thickBot="1" x14ac:dyDescent="0.3">
      <c r="A267" s="200"/>
      <c r="B267" s="340">
        <v>246</v>
      </c>
      <c r="C267" s="344"/>
      <c r="D267" s="20"/>
      <c r="E267" s="245"/>
      <c r="F267" s="340">
        <v>246</v>
      </c>
      <c r="G267" s="344"/>
      <c r="H267" s="20"/>
      <c r="I267" s="245"/>
      <c r="J267" s="340">
        <v>246</v>
      </c>
      <c r="K267" s="344"/>
      <c r="L267" s="20"/>
      <c r="M267" s="245"/>
      <c r="N267" s="340">
        <v>246</v>
      </c>
      <c r="O267" s="344"/>
      <c r="P267" s="240"/>
      <c r="Q267" s="340">
        <v>246</v>
      </c>
      <c r="R267" s="344"/>
      <c r="S267" s="240"/>
      <c r="T267" s="340">
        <v>246</v>
      </c>
      <c r="U267" s="344"/>
      <c r="V267" s="200"/>
      <c r="X267" s="249" t="b">
        <f t="shared" si="46"/>
        <v>1</v>
      </c>
      <c r="Y267" s="249" t="b">
        <f t="shared" si="47"/>
        <v>1</v>
      </c>
      <c r="Z267" s="249" t="b">
        <f t="shared" si="48"/>
        <v>1</v>
      </c>
      <c r="AA267" s="249" t="b">
        <f t="shared" si="49"/>
        <v>1</v>
      </c>
      <c r="AB267" s="249" t="b">
        <f t="shared" si="50"/>
        <v>1</v>
      </c>
      <c r="AC267" s="249" t="b">
        <f t="shared" si="51"/>
        <v>1</v>
      </c>
      <c r="AD267" s="249" t="b">
        <f t="shared" si="52"/>
        <v>1</v>
      </c>
      <c r="AE267" s="249" t="b">
        <f t="shared" si="53"/>
        <v>1</v>
      </c>
      <c r="AF267" s="249" t="b">
        <f t="shared" si="54"/>
        <v>1</v>
      </c>
      <c r="AG267" s="249" t="b">
        <f t="shared" si="55"/>
        <v>1</v>
      </c>
      <c r="AH267" s="249" t="b">
        <f t="shared" si="56"/>
        <v>1</v>
      </c>
      <c r="AI267" s="249" t="b">
        <f t="shared" si="57"/>
        <v>1</v>
      </c>
      <c r="AJ267" s="249" t="b">
        <f t="shared" si="58"/>
        <v>1</v>
      </c>
      <c r="AK267" s="249" t="b">
        <f t="shared" si="59"/>
        <v>1</v>
      </c>
      <c r="AL267" s="249" t="b">
        <f t="shared" si="60"/>
        <v>1</v>
      </c>
    </row>
    <row r="268" spans="1:38" ht="16.5" thickBot="1" x14ac:dyDescent="0.3">
      <c r="A268" s="200"/>
      <c r="B268" s="340">
        <v>247</v>
      </c>
      <c r="C268" s="344"/>
      <c r="D268" s="20"/>
      <c r="E268" s="245"/>
      <c r="F268" s="340">
        <v>247</v>
      </c>
      <c r="G268" s="344"/>
      <c r="H268" s="20"/>
      <c r="I268" s="245"/>
      <c r="J268" s="340">
        <v>247</v>
      </c>
      <c r="K268" s="344"/>
      <c r="L268" s="20"/>
      <c r="M268" s="245"/>
      <c r="N268" s="340">
        <v>247</v>
      </c>
      <c r="O268" s="344"/>
      <c r="P268" s="240"/>
      <c r="Q268" s="340">
        <v>247</v>
      </c>
      <c r="R268" s="344"/>
      <c r="S268" s="240"/>
      <c r="T268" s="340">
        <v>247</v>
      </c>
      <c r="U268" s="344"/>
      <c r="V268" s="200"/>
      <c r="X268" s="249" t="b">
        <f t="shared" si="46"/>
        <v>1</v>
      </c>
      <c r="Y268" s="249" t="b">
        <f t="shared" si="47"/>
        <v>1</v>
      </c>
      <c r="Z268" s="249" t="b">
        <f t="shared" si="48"/>
        <v>1</v>
      </c>
      <c r="AA268" s="249" t="b">
        <f t="shared" si="49"/>
        <v>1</v>
      </c>
      <c r="AB268" s="249" t="b">
        <f t="shared" si="50"/>
        <v>1</v>
      </c>
      <c r="AC268" s="249" t="b">
        <f t="shared" si="51"/>
        <v>1</v>
      </c>
      <c r="AD268" s="249" t="b">
        <f t="shared" si="52"/>
        <v>1</v>
      </c>
      <c r="AE268" s="249" t="b">
        <f t="shared" si="53"/>
        <v>1</v>
      </c>
      <c r="AF268" s="249" t="b">
        <f t="shared" si="54"/>
        <v>1</v>
      </c>
      <c r="AG268" s="249" t="b">
        <f t="shared" si="55"/>
        <v>1</v>
      </c>
      <c r="AH268" s="249" t="b">
        <f t="shared" si="56"/>
        <v>1</v>
      </c>
      <c r="AI268" s="249" t="b">
        <f t="shared" si="57"/>
        <v>1</v>
      </c>
      <c r="AJ268" s="249" t="b">
        <f t="shared" si="58"/>
        <v>1</v>
      </c>
      <c r="AK268" s="249" t="b">
        <f t="shared" si="59"/>
        <v>1</v>
      </c>
      <c r="AL268" s="249" t="b">
        <f t="shared" si="60"/>
        <v>1</v>
      </c>
    </row>
    <row r="269" spans="1:38" ht="16.5" thickBot="1" x14ac:dyDescent="0.3">
      <c r="A269" s="200"/>
      <c r="B269" s="340">
        <v>248</v>
      </c>
      <c r="C269" s="344"/>
      <c r="D269" s="20"/>
      <c r="E269" s="245"/>
      <c r="F269" s="340">
        <v>248</v>
      </c>
      <c r="G269" s="344"/>
      <c r="H269" s="20"/>
      <c r="I269" s="245"/>
      <c r="J269" s="340">
        <v>248</v>
      </c>
      <c r="K269" s="344"/>
      <c r="L269" s="20"/>
      <c r="M269" s="245"/>
      <c r="N269" s="340">
        <v>248</v>
      </c>
      <c r="O269" s="344"/>
      <c r="P269" s="240"/>
      <c r="Q269" s="340">
        <v>248</v>
      </c>
      <c r="R269" s="344"/>
      <c r="S269" s="240"/>
      <c r="T269" s="340">
        <v>248</v>
      </c>
      <c r="U269" s="344"/>
      <c r="V269" s="200"/>
      <c r="X269" s="249" t="b">
        <f t="shared" si="46"/>
        <v>1</v>
      </c>
      <c r="Y269" s="249" t="b">
        <f t="shared" si="47"/>
        <v>1</v>
      </c>
      <c r="Z269" s="249" t="b">
        <f t="shared" si="48"/>
        <v>1</v>
      </c>
      <c r="AA269" s="249" t="b">
        <f t="shared" si="49"/>
        <v>1</v>
      </c>
      <c r="AB269" s="249" t="b">
        <f t="shared" si="50"/>
        <v>1</v>
      </c>
      <c r="AC269" s="249" t="b">
        <f t="shared" si="51"/>
        <v>1</v>
      </c>
      <c r="AD269" s="249" t="b">
        <f t="shared" si="52"/>
        <v>1</v>
      </c>
      <c r="AE269" s="249" t="b">
        <f t="shared" si="53"/>
        <v>1</v>
      </c>
      <c r="AF269" s="249" t="b">
        <f t="shared" si="54"/>
        <v>1</v>
      </c>
      <c r="AG269" s="249" t="b">
        <f t="shared" si="55"/>
        <v>1</v>
      </c>
      <c r="AH269" s="249" t="b">
        <f t="shared" si="56"/>
        <v>1</v>
      </c>
      <c r="AI269" s="249" t="b">
        <f t="shared" si="57"/>
        <v>1</v>
      </c>
      <c r="AJ269" s="249" t="b">
        <f t="shared" si="58"/>
        <v>1</v>
      </c>
      <c r="AK269" s="249" t="b">
        <f t="shared" si="59"/>
        <v>1</v>
      </c>
      <c r="AL269" s="249" t="b">
        <f t="shared" si="60"/>
        <v>1</v>
      </c>
    </row>
    <row r="270" spans="1:38" ht="16.5" thickBot="1" x14ac:dyDescent="0.3">
      <c r="A270" s="200"/>
      <c r="B270" s="340">
        <v>249</v>
      </c>
      <c r="C270" s="344"/>
      <c r="D270" s="20"/>
      <c r="E270" s="245"/>
      <c r="F270" s="340">
        <v>249</v>
      </c>
      <c r="G270" s="344"/>
      <c r="H270" s="20"/>
      <c r="I270" s="245"/>
      <c r="J270" s="340">
        <v>249</v>
      </c>
      <c r="K270" s="344"/>
      <c r="L270" s="20"/>
      <c r="M270" s="245"/>
      <c r="N270" s="340">
        <v>249</v>
      </c>
      <c r="O270" s="344"/>
      <c r="P270" s="240"/>
      <c r="Q270" s="340">
        <v>249</v>
      </c>
      <c r="R270" s="344"/>
      <c r="S270" s="240"/>
      <c r="T270" s="340">
        <v>249</v>
      </c>
      <c r="U270" s="344"/>
      <c r="V270" s="200"/>
      <c r="X270" s="249" t="b">
        <f t="shared" si="46"/>
        <v>1</v>
      </c>
      <c r="Y270" s="249" t="b">
        <f t="shared" si="47"/>
        <v>1</v>
      </c>
      <c r="Z270" s="249" t="b">
        <f t="shared" si="48"/>
        <v>1</v>
      </c>
      <c r="AA270" s="249" t="b">
        <f t="shared" si="49"/>
        <v>1</v>
      </c>
      <c r="AB270" s="249" t="b">
        <f t="shared" si="50"/>
        <v>1</v>
      </c>
      <c r="AC270" s="249" t="b">
        <f t="shared" si="51"/>
        <v>1</v>
      </c>
      <c r="AD270" s="249" t="b">
        <f t="shared" si="52"/>
        <v>1</v>
      </c>
      <c r="AE270" s="249" t="b">
        <f t="shared" si="53"/>
        <v>1</v>
      </c>
      <c r="AF270" s="249" t="b">
        <f t="shared" si="54"/>
        <v>1</v>
      </c>
      <c r="AG270" s="249" t="b">
        <f t="shared" si="55"/>
        <v>1</v>
      </c>
      <c r="AH270" s="249" t="b">
        <f t="shared" si="56"/>
        <v>1</v>
      </c>
      <c r="AI270" s="249" t="b">
        <f t="shared" si="57"/>
        <v>1</v>
      </c>
      <c r="AJ270" s="249" t="b">
        <f t="shared" si="58"/>
        <v>1</v>
      </c>
      <c r="AK270" s="249" t="b">
        <f t="shared" si="59"/>
        <v>1</v>
      </c>
      <c r="AL270" s="249" t="b">
        <f t="shared" si="60"/>
        <v>1</v>
      </c>
    </row>
    <row r="271" spans="1:38" ht="16.5" thickBot="1" x14ac:dyDescent="0.3">
      <c r="A271" s="200"/>
      <c r="B271" s="340">
        <v>250</v>
      </c>
      <c r="C271" s="344"/>
      <c r="D271" s="20"/>
      <c r="E271" s="245"/>
      <c r="F271" s="340">
        <v>250</v>
      </c>
      <c r="G271" s="344"/>
      <c r="H271" s="20"/>
      <c r="I271" s="245"/>
      <c r="J271" s="340">
        <v>250</v>
      </c>
      <c r="K271" s="344"/>
      <c r="L271" s="20"/>
      <c r="M271" s="245"/>
      <c r="N271" s="340">
        <v>250</v>
      </c>
      <c r="O271" s="344"/>
      <c r="P271" s="240"/>
      <c r="Q271" s="340">
        <v>250</v>
      </c>
      <c r="R271" s="344"/>
      <c r="S271" s="240"/>
      <c r="T271" s="340">
        <v>250</v>
      </c>
      <c r="U271" s="344"/>
      <c r="V271" s="200"/>
      <c r="X271" s="249" t="b">
        <f t="shared" si="46"/>
        <v>1</v>
      </c>
      <c r="Y271" s="249" t="b">
        <f t="shared" si="47"/>
        <v>1</v>
      </c>
      <c r="Z271" s="249" t="b">
        <f t="shared" si="48"/>
        <v>1</v>
      </c>
      <c r="AA271" s="249" t="b">
        <f t="shared" si="49"/>
        <v>1</v>
      </c>
      <c r="AB271" s="249" t="b">
        <f t="shared" si="50"/>
        <v>1</v>
      </c>
      <c r="AC271" s="249" t="b">
        <f t="shared" si="51"/>
        <v>1</v>
      </c>
      <c r="AD271" s="249" t="b">
        <f t="shared" si="52"/>
        <v>1</v>
      </c>
      <c r="AE271" s="249" t="b">
        <f t="shared" si="53"/>
        <v>1</v>
      </c>
      <c r="AF271" s="249" t="b">
        <f t="shared" si="54"/>
        <v>1</v>
      </c>
      <c r="AG271" s="249" t="b">
        <f t="shared" si="55"/>
        <v>1</v>
      </c>
      <c r="AH271" s="249" t="b">
        <f t="shared" si="56"/>
        <v>1</v>
      </c>
      <c r="AI271" s="249" t="b">
        <f t="shared" si="57"/>
        <v>1</v>
      </c>
      <c r="AJ271" s="249" t="b">
        <f t="shared" si="58"/>
        <v>1</v>
      </c>
      <c r="AK271" s="249" t="b">
        <f t="shared" si="59"/>
        <v>1</v>
      </c>
      <c r="AL271" s="249" t="b">
        <f t="shared" si="60"/>
        <v>1</v>
      </c>
    </row>
    <row r="272" spans="1:38" x14ac:dyDescent="0.25">
      <c r="A272" s="200"/>
      <c r="B272" s="200"/>
      <c r="C272" s="200"/>
      <c r="D272" s="200"/>
      <c r="E272" s="200"/>
      <c r="F272" s="200"/>
      <c r="G272" s="200"/>
      <c r="H272" s="200"/>
      <c r="I272" s="200"/>
      <c r="J272" s="200"/>
      <c r="K272" s="200"/>
      <c r="L272" s="200"/>
      <c r="M272" s="200"/>
      <c r="N272" s="200"/>
      <c r="O272" s="200"/>
      <c r="P272" s="200"/>
      <c r="Q272" s="200"/>
      <c r="R272" s="200"/>
      <c r="S272" s="200"/>
      <c r="T272" s="200"/>
      <c r="U272" s="200"/>
      <c r="V272" s="200"/>
    </row>
    <row r="273" spans="1:22" x14ac:dyDescent="0.25">
      <c r="A273" s="200"/>
      <c r="B273" s="200"/>
      <c r="C273" s="200"/>
      <c r="D273" s="200"/>
      <c r="E273" s="200"/>
      <c r="F273" s="200"/>
      <c r="G273" s="200"/>
      <c r="H273" s="200"/>
      <c r="I273" s="200"/>
      <c r="J273" s="200"/>
      <c r="K273" s="200"/>
      <c r="L273" s="200"/>
      <c r="M273" s="200"/>
      <c r="N273" s="200"/>
      <c r="O273" s="200"/>
      <c r="P273" s="200"/>
      <c r="Q273" s="200"/>
      <c r="R273" s="200"/>
      <c r="S273" s="200"/>
      <c r="T273" s="200"/>
      <c r="U273" s="200"/>
      <c r="V273" s="200"/>
    </row>
  </sheetData>
  <sheetProtection algorithmName="SHA-512" hashValue="3SZqxBRLSSYsvwy3loJ0Byw+tey+90hhlT7Txs3kgj2IxSYSWpZd89jxFnIZBW9SlFxOCqZWxxNB2Iw8cNaxrg==" saltValue="tkYwnu9FO9OyFLp4gtxIQA==" spinCount="100000" sheet="1" objects="1" scenarios="1"/>
  <mergeCells count="17">
    <mergeCell ref="X18:AC18"/>
    <mergeCell ref="AD18:AL18"/>
    <mergeCell ref="B12:U12"/>
    <mergeCell ref="B8:U8"/>
    <mergeCell ref="B9:U9"/>
    <mergeCell ref="B10:U10"/>
    <mergeCell ref="B11:U11"/>
    <mergeCell ref="N18:O18"/>
    <mergeCell ref="Q18:R18"/>
    <mergeCell ref="T18:U18"/>
    <mergeCell ref="B6:U6"/>
    <mergeCell ref="K19:L19"/>
    <mergeCell ref="G19:H19"/>
    <mergeCell ref="C19:D19"/>
    <mergeCell ref="B18:D18"/>
    <mergeCell ref="F18:H18"/>
    <mergeCell ref="J18:L18"/>
  </mergeCells>
  <conditionalFormatting sqref="K15">
    <cfRule type="containsText" dxfId="95" priority="1" operator="containsText" text="FALSE">
      <formula>NOT(ISERROR(SEARCH("FALSE",K15)))</formula>
    </cfRule>
    <cfRule type="containsText" dxfId="94" priority="2" operator="containsText" text="TRUE">
      <formula>NOT(ISERROR(SEARCH("TRUE",K15)))</formula>
    </cfRule>
    <cfRule type="containsText" dxfId="93" priority="3" operator="containsText" text="FALSE">
      <formula>NOT(ISERROR(SEARCH("FALSE",K15)))</formula>
    </cfRule>
  </conditionalFormatting>
  <dataValidations count="3">
    <dataValidation type="list" allowBlank="1" showInputMessage="1" showErrorMessage="1" sqref="R22:R271 O22:O271 U22:U271" xr:uid="{00000000-0002-0000-0E00-000000000000}">
      <formula1>Countries2</formula1>
    </dataValidation>
    <dataValidation type="list" allowBlank="1" showInputMessage="1" showErrorMessage="1" sqref="G22:G271 C22:C271 K22:K271" xr:uid="{00000000-0002-0000-0E00-000001000000}">
      <formula1>countries</formula1>
    </dataValidation>
    <dataValidation type="whole" operator="greaterThanOrEqual" allowBlank="1" showInputMessage="1" showErrorMessage="1" promptTitle="Input data" prompt="Insert a non-negative integer number" sqref="H22:H271 D22:D271 L22:L271" xr:uid="{00000000-0002-0000-0E00-000002000000}">
      <formula1>0</formula1>
    </dataValidation>
  </dataValidations>
  <pageMargins left="0.7" right="0.7" top="0.75" bottom="0.75" header="0.3" footer="0.3"/>
  <pageSetup paperSize="9" scale="33" fitToHeight="0" orientation="landscape" horizontalDpi="300" verticalDpi="300" r:id="rId1"/>
  <colBreaks count="1" manualBreakCount="1">
    <brk id="2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75"/>
  <sheetViews>
    <sheetView zoomScaleNormal="100" zoomScaleSheetLayoutView="100" workbookViewId="0"/>
  </sheetViews>
  <sheetFormatPr defaultRowHeight="15.75" x14ac:dyDescent="0.25"/>
  <cols>
    <col min="1" max="1" width="2.7109375" style="143" customWidth="1"/>
    <col min="2" max="3" width="5.7109375" style="143" customWidth="1"/>
    <col min="4" max="4" width="30.7109375" style="143" customWidth="1"/>
    <col min="5" max="5" width="35.7109375" style="143" customWidth="1"/>
    <col min="6" max="6" width="40.7109375" style="143" customWidth="1"/>
    <col min="7" max="7" width="5.7109375" style="143" customWidth="1"/>
    <col min="8" max="8" width="2.7109375" style="143" customWidth="1"/>
    <col min="9" max="11" width="6.5703125" style="143" customWidth="1"/>
    <col min="12" max="16384" width="9.140625" style="143"/>
  </cols>
  <sheetData>
    <row r="1" spans="1:10" x14ac:dyDescent="0.25">
      <c r="A1" s="125"/>
      <c r="B1" s="136" t="s">
        <v>617</v>
      </c>
      <c r="C1" s="117"/>
      <c r="D1" s="117"/>
      <c r="E1" s="117"/>
      <c r="F1" s="137"/>
      <c r="G1" s="137"/>
      <c r="H1" s="138"/>
    </row>
    <row r="2" spans="1:10" x14ac:dyDescent="0.25">
      <c r="A2" s="117"/>
      <c r="B2" s="118"/>
      <c r="C2" s="117"/>
      <c r="D2" s="117"/>
      <c r="E2" s="117"/>
      <c r="F2" s="137"/>
      <c r="G2" s="137"/>
      <c r="H2" s="138"/>
    </row>
    <row r="3" spans="1:10" x14ac:dyDescent="0.25">
      <c r="A3" s="117"/>
      <c r="B3" s="119">
        <f>'Section A'!D19</f>
        <v>0</v>
      </c>
      <c r="C3" s="117"/>
      <c r="D3" s="117"/>
      <c r="E3" s="117"/>
      <c r="F3" s="137"/>
      <c r="G3" s="137"/>
      <c r="H3" s="138"/>
    </row>
    <row r="4" spans="1:10" x14ac:dyDescent="0.25">
      <c r="A4" s="137"/>
      <c r="B4" s="137"/>
      <c r="C4" s="120"/>
      <c r="D4" s="137"/>
      <c r="E4" s="137"/>
      <c r="F4" s="137"/>
      <c r="G4" s="137"/>
      <c r="H4" s="138"/>
    </row>
    <row r="5" spans="1:10" x14ac:dyDescent="0.25">
      <c r="A5" s="139"/>
      <c r="B5" s="139"/>
      <c r="C5" s="139"/>
      <c r="D5" s="139"/>
      <c r="E5" s="139"/>
      <c r="F5" s="137"/>
      <c r="G5" s="137"/>
      <c r="H5" s="138"/>
    </row>
    <row r="6" spans="1:10" x14ac:dyDescent="0.25">
      <c r="A6" s="139"/>
      <c r="B6" s="474" t="s">
        <v>797</v>
      </c>
      <c r="C6" s="474"/>
      <c r="D6" s="474"/>
      <c r="E6" s="474"/>
      <c r="F6" s="474"/>
      <c r="G6" s="474"/>
      <c r="H6" s="138"/>
      <c r="J6" s="353" t="b">
        <f>IF(ISNA(MATCH(FALSE,J8:J70,0)),TRUE,FALSE)</f>
        <v>0</v>
      </c>
    </row>
    <row r="7" spans="1:10" x14ac:dyDescent="0.25">
      <c r="A7" s="139"/>
      <c r="B7" s="515"/>
      <c r="C7" s="515"/>
      <c r="D7" s="515"/>
      <c r="E7" s="515"/>
      <c r="F7" s="515"/>
      <c r="G7" s="137"/>
      <c r="H7" s="138"/>
    </row>
    <row r="8" spans="1:10" x14ac:dyDescent="0.25">
      <c r="A8" s="139"/>
      <c r="B8" s="140"/>
      <c r="C8" s="141"/>
      <c r="D8" s="141"/>
      <c r="E8" s="141"/>
      <c r="F8" s="141"/>
      <c r="G8" s="132"/>
      <c r="H8" s="138"/>
    </row>
    <row r="9" spans="1:10" x14ac:dyDescent="0.25">
      <c r="A9" s="137"/>
      <c r="B9" s="121">
        <v>1</v>
      </c>
      <c r="C9" s="516" t="s">
        <v>693</v>
      </c>
      <c r="D9" s="516"/>
      <c r="E9" s="516"/>
      <c r="F9" s="516"/>
      <c r="G9" s="122"/>
      <c r="H9" s="138"/>
    </row>
    <row r="10" spans="1:10" x14ac:dyDescent="0.25">
      <c r="A10" s="137"/>
      <c r="B10" s="123"/>
      <c r="C10" s="124"/>
      <c r="D10" s="124"/>
      <c r="E10" s="124"/>
      <c r="F10" s="124"/>
      <c r="G10" s="122"/>
      <c r="H10" s="138"/>
    </row>
    <row r="11" spans="1:10" x14ac:dyDescent="0.25">
      <c r="A11" s="137"/>
      <c r="B11" s="123"/>
      <c r="C11" s="124" t="s">
        <v>383</v>
      </c>
      <c r="D11" s="509" t="s">
        <v>516</v>
      </c>
      <c r="E11" s="509"/>
      <c r="F11" s="509"/>
      <c r="G11" s="122"/>
      <c r="H11" s="138"/>
    </row>
    <row r="12" spans="1:10" ht="16.5" thickBot="1" x14ac:dyDescent="0.3">
      <c r="A12" s="137"/>
      <c r="B12" s="123"/>
      <c r="C12" s="124"/>
      <c r="D12" s="510" t="s">
        <v>696</v>
      </c>
      <c r="E12" s="510"/>
      <c r="F12" s="510"/>
      <c r="G12" s="122"/>
      <c r="H12" s="138"/>
    </row>
    <row r="13" spans="1:10" ht="16.5" thickBot="1" x14ac:dyDescent="0.3">
      <c r="A13" s="137"/>
      <c r="B13" s="123"/>
      <c r="C13" s="125"/>
      <c r="D13" s="511"/>
      <c r="E13" s="512"/>
      <c r="F13" s="513"/>
      <c r="G13" s="122"/>
      <c r="H13" s="138"/>
    </row>
    <row r="14" spans="1:10" ht="33" customHeight="1" x14ac:dyDescent="0.25">
      <c r="A14" s="137"/>
      <c r="B14" s="123"/>
      <c r="C14" s="124"/>
      <c r="D14" s="509" t="s">
        <v>700</v>
      </c>
      <c r="E14" s="509"/>
      <c r="F14" s="509"/>
      <c r="G14" s="122"/>
      <c r="H14" s="138"/>
    </row>
    <row r="15" spans="1:10" ht="33" customHeight="1" x14ac:dyDescent="0.25">
      <c r="A15" s="137"/>
      <c r="B15" s="123"/>
      <c r="C15" s="124"/>
      <c r="D15" s="504" t="s">
        <v>699</v>
      </c>
      <c r="E15" s="504"/>
      <c r="F15" s="505"/>
      <c r="G15" s="122"/>
      <c r="H15" s="138"/>
    </row>
    <row r="16" spans="1:10" x14ac:dyDescent="0.25">
      <c r="A16" s="137"/>
      <c r="B16" s="123"/>
      <c r="C16" s="124"/>
      <c r="D16" s="124"/>
      <c r="E16" s="124"/>
      <c r="F16" s="124"/>
      <c r="G16" s="122"/>
      <c r="H16" s="138"/>
    </row>
    <row r="17" spans="1:8" x14ac:dyDescent="0.25">
      <c r="A17" s="137"/>
      <c r="B17" s="123"/>
      <c r="C17" s="124" t="s">
        <v>384</v>
      </c>
      <c r="D17" s="509" t="s">
        <v>698</v>
      </c>
      <c r="E17" s="509"/>
      <c r="F17" s="509"/>
      <c r="G17" s="122"/>
      <c r="H17" s="138"/>
    </row>
    <row r="18" spans="1:8" x14ac:dyDescent="0.25">
      <c r="A18" s="137"/>
      <c r="B18" s="123"/>
      <c r="C18" s="124"/>
      <c r="D18" s="506" t="s">
        <v>701</v>
      </c>
      <c r="E18" s="506"/>
      <c r="F18" s="506"/>
      <c r="G18" s="122"/>
      <c r="H18" s="138"/>
    </row>
    <row r="19" spans="1:8" ht="16.5" thickBot="1" x14ac:dyDescent="0.3">
      <c r="A19" s="137"/>
      <c r="B19" s="123"/>
      <c r="C19" s="124"/>
      <c r="D19" s="510" t="s">
        <v>697</v>
      </c>
      <c r="E19" s="510"/>
      <c r="F19" s="510"/>
      <c r="G19" s="122"/>
      <c r="H19" s="138"/>
    </row>
    <row r="20" spans="1:8" ht="16.5" thickBot="1" x14ac:dyDescent="0.3">
      <c r="A20" s="137"/>
      <c r="B20" s="123"/>
      <c r="C20" s="125"/>
      <c r="D20" s="511"/>
      <c r="E20" s="512"/>
      <c r="F20" s="513"/>
      <c r="G20" s="122"/>
      <c r="H20" s="138"/>
    </row>
    <row r="21" spans="1:8" x14ac:dyDescent="0.25">
      <c r="A21" s="137"/>
      <c r="B21" s="123"/>
      <c r="C21" s="124"/>
      <c r="D21" s="124"/>
      <c r="E21" s="124"/>
      <c r="F21" s="124"/>
      <c r="G21" s="122"/>
      <c r="H21" s="138"/>
    </row>
    <row r="22" spans="1:8" x14ac:dyDescent="0.25">
      <c r="A22" s="137"/>
      <c r="B22" s="123"/>
      <c r="C22" s="124" t="s">
        <v>385</v>
      </c>
      <c r="D22" s="509" t="s">
        <v>523</v>
      </c>
      <c r="E22" s="509"/>
      <c r="F22" s="509"/>
      <c r="G22" s="122"/>
      <c r="H22" s="138"/>
    </row>
    <row r="23" spans="1:8" ht="16.5" thickBot="1" x14ac:dyDescent="0.3">
      <c r="A23" s="137"/>
      <c r="B23" s="123"/>
      <c r="C23" s="124"/>
      <c r="D23" s="510" t="s">
        <v>696</v>
      </c>
      <c r="E23" s="509"/>
      <c r="F23" s="509"/>
      <c r="G23" s="122"/>
      <c r="H23" s="138"/>
    </row>
    <row r="24" spans="1:8" ht="16.5" thickBot="1" x14ac:dyDescent="0.3">
      <c r="A24" s="137"/>
      <c r="B24" s="123"/>
      <c r="C24" s="125"/>
      <c r="D24" s="511"/>
      <c r="E24" s="512"/>
      <c r="F24" s="513"/>
      <c r="G24" s="122"/>
      <c r="H24" s="138"/>
    </row>
    <row r="25" spans="1:8" x14ac:dyDescent="0.25">
      <c r="A25" s="137"/>
      <c r="B25" s="123"/>
      <c r="C25" s="124"/>
      <c r="D25" s="507" t="s">
        <v>522</v>
      </c>
      <c r="E25" s="507"/>
      <c r="F25" s="507"/>
      <c r="G25" s="352"/>
      <c r="H25" s="138"/>
    </row>
    <row r="26" spans="1:8" x14ac:dyDescent="0.25">
      <c r="A26" s="137"/>
      <c r="B26" s="123"/>
      <c r="C26" s="124"/>
      <c r="D26" s="124"/>
      <c r="E26" s="124"/>
      <c r="F26" s="124"/>
      <c r="G26" s="122"/>
      <c r="H26" s="138"/>
    </row>
    <row r="27" spans="1:8" x14ac:dyDescent="0.25">
      <c r="A27" s="137"/>
      <c r="B27" s="123"/>
      <c r="C27" s="124" t="s">
        <v>45</v>
      </c>
      <c r="D27" s="509" t="s">
        <v>414</v>
      </c>
      <c r="E27" s="509"/>
      <c r="F27" s="509"/>
      <c r="G27" s="122"/>
      <c r="H27" s="138"/>
    </row>
    <row r="28" spans="1:8" ht="16.5" thickBot="1" x14ac:dyDescent="0.3">
      <c r="A28" s="137"/>
      <c r="B28" s="123"/>
      <c r="C28" s="124"/>
      <c r="D28" s="510" t="s">
        <v>696</v>
      </c>
      <c r="E28" s="509"/>
      <c r="F28" s="509"/>
      <c r="G28" s="122"/>
      <c r="H28" s="138"/>
    </row>
    <row r="29" spans="1:8" ht="16.5" thickBot="1" x14ac:dyDescent="0.3">
      <c r="A29" s="137"/>
      <c r="B29" s="123"/>
      <c r="C29" s="125"/>
      <c r="D29" s="511"/>
      <c r="E29" s="512"/>
      <c r="F29" s="513"/>
      <c r="G29" s="122"/>
      <c r="H29" s="138"/>
    </row>
    <row r="30" spans="1:8" x14ac:dyDescent="0.25">
      <c r="A30" s="137"/>
      <c r="B30" s="126"/>
      <c r="C30" s="127"/>
      <c r="D30" s="127"/>
      <c r="E30" s="127"/>
      <c r="F30" s="127"/>
      <c r="G30" s="128"/>
      <c r="H30" s="138"/>
    </row>
    <row r="31" spans="1:8" x14ac:dyDescent="0.25">
      <c r="A31" s="137"/>
      <c r="B31" s="124"/>
      <c r="C31" s="124"/>
      <c r="D31" s="124"/>
      <c r="E31" s="124"/>
      <c r="F31" s="124"/>
      <c r="G31" s="129"/>
      <c r="H31" s="138"/>
    </row>
    <row r="32" spans="1:8" x14ac:dyDescent="0.25">
      <c r="A32" s="137"/>
      <c r="B32" s="130"/>
      <c r="C32" s="131"/>
      <c r="D32" s="131"/>
      <c r="E32" s="131"/>
      <c r="F32" s="131"/>
      <c r="G32" s="132"/>
      <c r="H32" s="138"/>
    </row>
    <row r="33" spans="1:10" x14ac:dyDescent="0.25">
      <c r="A33" s="137"/>
      <c r="B33" s="121">
        <v>2</v>
      </c>
      <c r="C33" s="514" t="s">
        <v>694</v>
      </c>
      <c r="D33" s="514"/>
      <c r="E33" s="514"/>
      <c r="F33" s="514"/>
      <c r="G33" s="122"/>
      <c r="H33" s="138"/>
    </row>
    <row r="34" spans="1:10" x14ac:dyDescent="0.25">
      <c r="A34" s="137"/>
      <c r="B34" s="123"/>
      <c r="C34" s="124"/>
      <c r="D34" s="124"/>
      <c r="E34" s="124"/>
      <c r="F34" s="124"/>
      <c r="G34" s="122"/>
      <c r="H34" s="138"/>
    </row>
    <row r="35" spans="1:10" ht="16.5" thickBot="1" x14ac:dyDescent="0.3">
      <c r="A35" s="137"/>
      <c r="B35" s="123"/>
      <c r="C35" s="124" t="s">
        <v>386</v>
      </c>
      <c r="D35" s="503" t="s">
        <v>516</v>
      </c>
      <c r="E35" s="503"/>
      <c r="F35" s="503"/>
      <c r="G35" s="122"/>
      <c r="H35" s="138"/>
    </row>
    <row r="36" spans="1:10" ht="16.5" thickBot="1" x14ac:dyDescent="0.3">
      <c r="A36" s="137"/>
      <c r="B36" s="123"/>
      <c r="C36" s="125"/>
      <c r="D36" s="500"/>
      <c r="E36" s="501"/>
      <c r="F36" s="502"/>
      <c r="G36" s="122"/>
      <c r="H36" s="138"/>
      <c r="J36" s="143" t="b">
        <f>IF(ISNUMBER(MATCH(D36,List_YesNo,0)),TRUE,FALSE)</f>
        <v>0</v>
      </c>
    </row>
    <row r="37" spans="1:10" ht="33" customHeight="1" x14ac:dyDescent="0.25">
      <c r="A37" s="137"/>
      <c r="B37" s="123"/>
      <c r="C37" s="124"/>
      <c r="D37" s="509" t="s">
        <v>700</v>
      </c>
      <c r="E37" s="509"/>
      <c r="F37" s="509"/>
      <c r="G37" s="122"/>
      <c r="H37" s="138"/>
    </row>
    <row r="38" spans="1:10" ht="33" customHeight="1" x14ac:dyDescent="0.25">
      <c r="A38" s="137"/>
      <c r="B38" s="123"/>
      <c r="C38" s="124"/>
      <c r="D38" s="504" t="s">
        <v>699</v>
      </c>
      <c r="E38" s="504"/>
      <c r="F38" s="505"/>
      <c r="G38" s="122"/>
      <c r="H38" s="138"/>
    </row>
    <row r="39" spans="1:10" x14ac:dyDescent="0.25">
      <c r="A39" s="137"/>
      <c r="B39" s="123"/>
      <c r="C39" s="124"/>
      <c r="D39" s="124"/>
      <c r="E39" s="124"/>
      <c r="F39" s="124"/>
      <c r="G39" s="122"/>
      <c r="H39" s="138"/>
    </row>
    <row r="40" spans="1:10" x14ac:dyDescent="0.25">
      <c r="A40" s="137"/>
      <c r="B40" s="123"/>
      <c r="C40" s="124" t="s">
        <v>387</v>
      </c>
      <c r="D40" s="509" t="s">
        <v>698</v>
      </c>
      <c r="E40" s="509"/>
      <c r="F40" s="509"/>
      <c r="G40" s="122"/>
      <c r="H40" s="138"/>
    </row>
    <row r="41" spans="1:10" ht="16.5" thickBot="1" x14ac:dyDescent="0.3">
      <c r="A41" s="137"/>
      <c r="B41" s="123"/>
      <c r="C41" s="124"/>
      <c r="D41" s="506" t="s">
        <v>701</v>
      </c>
      <c r="E41" s="506"/>
      <c r="F41" s="506"/>
      <c r="G41" s="122"/>
      <c r="H41" s="138"/>
    </row>
    <row r="42" spans="1:10" ht="16.5" thickBot="1" x14ac:dyDescent="0.3">
      <c r="A42" s="137"/>
      <c r="B42" s="123"/>
      <c r="C42" s="125"/>
      <c r="D42" s="500"/>
      <c r="E42" s="501"/>
      <c r="F42" s="502"/>
      <c r="G42" s="122"/>
      <c r="H42" s="138"/>
      <c r="J42" s="143" t="b">
        <f>IF(ISNUMBER(MATCH(D42,List_YesNo,0)),TRUE,FALSE)</f>
        <v>0</v>
      </c>
    </row>
    <row r="43" spans="1:10" x14ac:dyDescent="0.25">
      <c r="A43" s="137"/>
      <c r="B43" s="123"/>
      <c r="C43" s="124"/>
      <c r="D43" s="124"/>
      <c r="E43" s="124"/>
      <c r="F43" s="124"/>
      <c r="G43" s="122"/>
      <c r="H43" s="138"/>
    </row>
    <row r="44" spans="1:10" ht="16.5" thickBot="1" x14ac:dyDescent="0.3">
      <c r="A44" s="137"/>
      <c r="B44" s="123"/>
      <c r="C44" s="124" t="s">
        <v>388</v>
      </c>
      <c r="D44" s="503" t="s">
        <v>523</v>
      </c>
      <c r="E44" s="503"/>
      <c r="F44" s="503"/>
      <c r="G44" s="122"/>
      <c r="H44" s="138"/>
    </row>
    <row r="45" spans="1:10" ht="16.5" thickBot="1" x14ac:dyDescent="0.3">
      <c r="A45" s="137"/>
      <c r="B45" s="123"/>
      <c r="C45" s="125"/>
      <c r="D45" s="500"/>
      <c r="E45" s="501"/>
      <c r="F45" s="502"/>
      <c r="G45" s="122"/>
      <c r="H45" s="138"/>
      <c r="J45" s="143" t="b">
        <f>IF(ISNUMBER(MATCH(D45,List_YesNo,0)),TRUE,FALSE)</f>
        <v>0</v>
      </c>
    </row>
    <row r="46" spans="1:10" x14ac:dyDescent="0.25">
      <c r="A46" s="137"/>
      <c r="B46" s="123"/>
      <c r="C46" s="124"/>
      <c r="D46" s="507" t="s">
        <v>522</v>
      </c>
      <c r="E46" s="507"/>
      <c r="F46" s="507"/>
      <c r="G46" s="352"/>
      <c r="H46" s="138"/>
    </row>
    <row r="47" spans="1:10" x14ac:dyDescent="0.25">
      <c r="A47" s="137"/>
      <c r="B47" s="123"/>
      <c r="C47" s="124"/>
      <c r="D47" s="124"/>
      <c r="E47" s="124"/>
      <c r="F47" s="124"/>
      <c r="G47" s="122"/>
      <c r="H47" s="138"/>
    </row>
    <row r="48" spans="1:10" ht="16.5" thickBot="1" x14ac:dyDescent="0.3">
      <c r="A48" s="137"/>
      <c r="B48" s="123"/>
      <c r="C48" s="124" t="s">
        <v>382</v>
      </c>
      <c r="D48" s="503" t="s">
        <v>414</v>
      </c>
      <c r="E48" s="503"/>
      <c r="F48" s="503"/>
      <c r="G48" s="122"/>
      <c r="H48" s="138"/>
    </row>
    <row r="49" spans="1:10" ht="16.5" thickBot="1" x14ac:dyDescent="0.3">
      <c r="A49" s="137"/>
      <c r="B49" s="123"/>
      <c r="C49" s="125"/>
      <c r="D49" s="500"/>
      <c r="E49" s="501"/>
      <c r="F49" s="502"/>
      <c r="G49" s="122"/>
      <c r="H49" s="138"/>
      <c r="J49" s="143" t="b">
        <f>IF(ISNUMBER(MATCH(D49,List_YesNo,0)),TRUE,FALSE)</f>
        <v>0</v>
      </c>
    </row>
    <row r="50" spans="1:10" x14ac:dyDescent="0.25">
      <c r="A50" s="137"/>
      <c r="B50" s="126"/>
      <c r="C50" s="127"/>
      <c r="D50" s="127"/>
      <c r="E50" s="127"/>
      <c r="F50" s="127"/>
      <c r="G50" s="128"/>
      <c r="H50" s="138"/>
    </row>
    <row r="51" spans="1:10" x14ac:dyDescent="0.25">
      <c r="A51" s="137"/>
      <c r="B51" s="124"/>
      <c r="C51" s="124"/>
      <c r="D51" s="124"/>
      <c r="E51" s="124"/>
      <c r="F51" s="124"/>
      <c r="G51" s="129"/>
      <c r="H51" s="138"/>
    </row>
    <row r="52" spans="1:10" x14ac:dyDescent="0.25">
      <c r="A52" s="137"/>
      <c r="B52" s="130"/>
      <c r="C52" s="131"/>
      <c r="D52" s="131"/>
      <c r="E52" s="131"/>
      <c r="F52" s="131"/>
      <c r="G52" s="132"/>
      <c r="H52" s="138"/>
    </row>
    <row r="53" spans="1:10" x14ac:dyDescent="0.25">
      <c r="A53" s="137"/>
      <c r="B53" s="121">
        <v>3</v>
      </c>
      <c r="C53" s="508" t="s">
        <v>695</v>
      </c>
      <c r="D53" s="508"/>
      <c r="E53" s="508"/>
      <c r="F53" s="508"/>
      <c r="G53" s="122"/>
      <c r="H53" s="138"/>
    </row>
    <row r="54" spans="1:10" x14ac:dyDescent="0.25">
      <c r="A54" s="137"/>
      <c r="B54" s="123"/>
      <c r="C54" s="124"/>
      <c r="D54" s="124"/>
      <c r="E54" s="124"/>
      <c r="F54" s="124"/>
      <c r="G54" s="122"/>
      <c r="H54" s="138"/>
    </row>
    <row r="55" spans="1:10" ht="16.5" thickBot="1" x14ac:dyDescent="0.3">
      <c r="A55" s="137"/>
      <c r="B55" s="123"/>
      <c r="C55" s="124" t="s">
        <v>389</v>
      </c>
      <c r="D55" s="503" t="s">
        <v>516</v>
      </c>
      <c r="E55" s="503"/>
      <c r="F55" s="503"/>
      <c r="G55" s="122"/>
      <c r="H55" s="138"/>
    </row>
    <row r="56" spans="1:10" ht="16.5" thickBot="1" x14ac:dyDescent="0.3">
      <c r="A56" s="137"/>
      <c r="B56" s="123"/>
      <c r="C56" s="125"/>
      <c r="D56" s="500"/>
      <c r="E56" s="501"/>
      <c r="F56" s="502"/>
      <c r="G56" s="122"/>
      <c r="H56" s="138"/>
      <c r="J56" s="143" t="b">
        <f>IF(ISNUMBER(MATCH(D56,List_YesNo,0)),TRUE,FALSE)</f>
        <v>0</v>
      </c>
    </row>
    <row r="57" spans="1:10" ht="33" customHeight="1" x14ac:dyDescent="0.25">
      <c r="A57" s="137"/>
      <c r="B57" s="123"/>
      <c r="C57" s="124"/>
      <c r="D57" s="509" t="s">
        <v>700</v>
      </c>
      <c r="E57" s="509"/>
      <c r="F57" s="509"/>
      <c r="G57" s="122"/>
      <c r="H57" s="138"/>
    </row>
    <row r="58" spans="1:10" ht="33" customHeight="1" x14ac:dyDescent="0.25">
      <c r="A58" s="137"/>
      <c r="B58" s="123"/>
      <c r="C58" s="124"/>
      <c r="D58" s="504" t="s">
        <v>699</v>
      </c>
      <c r="E58" s="504"/>
      <c r="F58" s="505"/>
      <c r="G58" s="122"/>
      <c r="H58" s="138"/>
    </row>
    <row r="59" spans="1:10" x14ac:dyDescent="0.25">
      <c r="A59" s="137"/>
      <c r="B59" s="123"/>
      <c r="C59" s="124"/>
      <c r="D59" s="124"/>
      <c r="E59" s="124"/>
      <c r="F59" s="124"/>
      <c r="G59" s="122"/>
      <c r="H59" s="138"/>
    </row>
    <row r="60" spans="1:10" x14ac:dyDescent="0.25">
      <c r="A60" s="137"/>
      <c r="B60" s="123"/>
      <c r="C60" s="124" t="s">
        <v>390</v>
      </c>
      <c r="D60" s="509" t="s">
        <v>698</v>
      </c>
      <c r="E60" s="509"/>
      <c r="F60" s="509"/>
      <c r="G60" s="122"/>
      <c r="H60" s="138"/>
    </row>
    <row r="61" spans="1:10" ht="16.5" thickBot="1" x14ac:dyDescent="0.3">
      <c r="A61" s="137"/>
      <c r="B61" s="123"/>
      <c r="C61" s="124"/>
      <c r="D61" s="506" t="s">
        <v>701</v>
      </c>
      <c r="E61" s="506"/>
      <c r="F61" s="506"/>
      <c r="G61" s="122"/>
      <c r="H61" s="138"/>
    </row>
    <row r="62" spans="1:10" ht="16.5" thickBot="1" x14ac:dyDescent="0.3">
      <c r="A62" s="137"/>
      <c r="B62" s="123"/>
      <c r="C62" s="133"/>
      <c r="D62" s="500"/>
      <c r="E62" s="501"/>
      <c r="F62" s="502"/>
      <c r="G62" s="122"/>
      <c r="H62" s="138"/>
      <c r="J62" s="143" t="b">
        <f>IF(ISNUMBER(MATCH(D62,List_YesNo,0)),TRUE,FALSE)</f>
        <v>0</v>
      </c>
    </row>
    <row r="63" spans="1:10" x14ac:dyDescent="0.25">
      <c r="A63" s="137"/>
      <c r="B63" s="123"/>
      <c r="C63" s="124"/>
      <c r="D63" s="124"/>
      <c r="E63" s="124"/>
      <c r="F63" s="124"/>
      <c r="G63" s="122"/>
      <c r="H63" s="138"/>
    </row>
    <row r="64" spans="1:10" ht="16.5" thickBot="1" x14ac:dyDescent="0.3">
      <c r="A64" s="137"/>
      <c r="B64" s="123"/>
      <c r="C64" s="124" t="s">
        <v>391</v>
      </c>
      <c r="D64" s="503" t="s">
        <v>523</v>
      </c>
      <c r="E64" s="503"/>
      <c r="F64" s="503"/>
      <c r="G64" s="122"/>
      <c r="H64" s="138"/>
    </row>
    <row r="65" spans="1:10" ht="16.5" thickBot="1" x14ac:dyDescent="0.3">
      <c r="A65" s="137"/>
      <c r="B65" s="123"/>
      <c r="C65" s="133"/>
      <c r="D65" s="500"/>
      <c r="E65" s="501"/>
      <c r="F65" s="502"/>
      <c r="G65" s="122"/>
      <c r="H65" s="138"/>
      <c r="J65" s="143" t="b">
        <f>IF(ISNUMBER(MATCH(D65,List_YesNo,0)),TRUE,FALSE)</f>
        <v>0</v>
      </c>
    </row>
    <row r="66" spans="1:10" x14ac:dyDescent="0.25">
      <c r="A66" s="137"/>
      <c r="B66" s="123"/>
      <c r="C66" s="124"/>
      <c r="D66" s="507" t="s">
        <v>522</v>
      </c>
      <c r="E66" s="507"/>
      <c r="F66" s="507"/>
      <c r="G66" s="352"/>
      <c r="H66" s="138"/>
    </row>
    <row r="67" spans="1:10" x14ac:dyDescent="0.25">
      <c r="A67" s="137"/>
      <c r="B67" s="123"/>
      <c r="C67" s="124"/>
      <c r="D67" s="124"/>
      <c r="E67" s="124"/>
      <c r="F67" s="124"/>
      <c r="G67" s="122"/>
      <c r="H67" s="138"/>
    </row>
    <row r="68" spans="1:10" ht="16.5" thickBot="1" x14ac:dyDescent="0.3">
      <c r="A68" s="137"/>
      <c r="B68" s="123"/>
      <c r="C68" s="124" t="s">
        <v>392</v>
      </c>
      <c r="D68" s="503" t="s">
        <v>414</v>
      </c>
      <c r="E68" s="503"/>
      <c r="F68" s="503"/>
      <c r="G68" s="122"/>
      <c r="H68" s="138"/>
    </row>
    <row r="69" spans="1:10" ht="16.5" thickBot="1" x14ac:dyDescent="0.3">
      <c r="A69" s="137"/>
      <c r="B69" s="123"/>
      <c r="C69" s="125"/>
      <c r="D69" s="500"/>
      <c r="E69" s="501"/>
      <c r="F69" s="502"/>
      <c r="G69" s="122"/>
      <c r="H69" s="138"/>
      <c r="J69" s="143" t="b">
        <f>IF(ISNUMBER(MATCH(D69,List_YesNo,0)),TRUE,FALSE)</f>
        <v>0</v>
      </c>
    </row>
    <row r="70" spans="1:10" x14ac:dyDescent="0.25">
      <c r="A70" s="137"/>
      <c r="B70" s="126"/>
      <c r="C70" s="127"/>
      <c r="D70" s="127"/>
      <c r="E70" s="127"/>
      <c r="F70" s="127"/>
      <c r="G70" s="128"/>
      <c r="H70" s="138"/>
    </row>
    <row r="71" spans="1:10" x14ac:dyDescent="0.25">
      <c r="A71" s="137"/>
      <c r="B71" s="124"/>
      <c r="C71" s="124"/>
      <c r="D71" s="175"/>
      <c r="E71" s="124"/>
      <c r="F71" s="124"/>
      <c r="G71" s="137"/>
      <c r="H71" s="138"/>
    </row>
    <row r="72" spans="1:10" x14ac:dyDescent="0.25">
      <c r="A72" s="137"/>
      <c r="B72" s="124"/>
      <c r="C72" s="124"/>
      <c r="D72" s="175"/>
      <c r="E72" s="124"/>
      <c r="F72" s="124"/>
      <c r="G72" s="137"/>
      <c r="H72" s="138"/>
    </row>
    <row r="73" spans="1:10" x14ac:dyDescent="0.25">
      <c r="A73" s="137"/>
      <c r="B73" s="184"/>
      <c r="C73" s="133"/>
      <c r="D73" s="175"/>
      <c r="E73" s="134" t="s">
        <v>352</v>
      </c>
      <c r="F73" s="134"/>
      <c r="G73" s="137"/>
      <c r="H73" s="138"/>
    </row>
    <row r="74" spans="1:10" x14ac:dyDescent="0.25">
      <c r="A74" s="137"/>
      <c r="B74" s="134"/>
      <c r="C74" s="133"/>
      <c r="D74" s="175"/>
      <c r="E74" s="175" t="b">
        <f>IF(OR(ISBLANK(D13),ISBLANK(D20),ISBLANK(D24),ISBLANK(D29),ISBLANK(D36),ISBLANK(D42),ISBLANK(D45),ISBLANK(D49),ISBLANK(D56),ISBLANK(D62),ISBLANK(D65),ISBLANK(D69),J6=FALSE),FALSE,TRUE)</f>
        <v>0</v>
      </c>
      <c r="F74" s="175"/>
      <c r="G74" s="175"/>
      <c r="H74" s="138"/>
    </row>
    <row r="75" spans="1:10" x14ac:dyDescent="0.25">
      <c r="A75" s="137"/>
      <c r="B75" s="142"/>
      <c r="C75" s="135"/>
      <c r="D75" s="135"/>
      <c r="E75" s="135"/>
      <c r="F75" s="129"/>
      <c r="G75" s="137"/>
      <c r="H75" s="138"/>
    </row>
  </sheetData>
  <sheetProtection algorithmName="SHA-512" hashValue="m44ujb9kY3qoDB2ZJPnjT1qU6nYpA0q60Ws6c3xpA5impT2TZ8qeKATSGiwWZa9UX/wykRZQZL2jSvyJosC8jg==" saltValue="pL/61ZImb5SgS6MbecSrdw==" spinCount="100000" sheet="1" objects="1" scenarios="1"/>
  <mergeCells count="45">
    <mergeCell ref="D68:F68"/>
    <mergeCell ref="D69:F69"/>
    <mergeCell ref="D60:F60"/>
    <mergeCell ref="D62:F62"/>
    <mergeCell ref="D64:F64"/>
    <mergeCell ref="D65:F65"/>
    <mergeCell ref="D66:F66"/>
    <mergeCell ref="B6:G6"/>
    <mergeCell ref="D40:F40"/>
    <mergeCell ref="B7:F7"/>
    <mergeCell ref="C9:F9"/>
    <mergeCell ref="D11:F11"/>
    <mergeCell ref="D13:F13"/>
    <mergeCell ref="D14:F14"/>
    <mergeCell ref="D12:F12"/>
    <mergeCell ref="D15:F15"/>
    <mergeCell ref="D28:F28"/>
    <mergeCell ref="D23:F23"/>
    <mergeCell ref="D38:F38"/>
    <mergeCell ref="D25:F25"/>
    <mergeCell ref="D37:F37"/>
    <mergeCell ref="D17:F17"/>
    <mergeCell ref="D20:F20"/>
    <mergeCell ref="D35:F35"/>
    <mergeCell ref="D36:F36"/>
    <mergeCell ref="D18:F18"/>
    <mergeCell ref="D19:F19"/>
    <mergeCell ref="D41:F41"/>
    <mergeCell ref="D22:F22"/>
    <mergeCell ref="D24:F24"/>
    <mergeCell ref="D27:F27"/>
    <mergeCell ref="D29:F29"/>
    <mergeCell ref="C33:F33"/>
    <mergeCell ref="D42:F42"/>
    <mergeCell ref="D44:F44"/>
    <mergeCell ref="D45:F45"/>
    <mergeCell ref="D58:F58"/>
    <mergeCell ref="D61:F61"/>
    <mergeCell ref="D46:F46"/>
    <mergeCell ref="D48:F48"/>
    <mergeCell ref="D49:F49"/>
    <mergeCell ref="C53:F53"/>
    <mergeCell ref="D55:F55"/>
    <mergeCell ref="D56:F56"/>
    <mergeCell ref="D57:F57"/>
  </mergeCells>
  <conditionalFormatting sqref="D71:D73 D74:E74">
    <cfRule type="containsText" dxfId="92" priority="1" operator="containsText" text="FALSE">
      <formula>NOT(ISERROR(SEARCH("FALSE",D71)))</formula>
    </cfRule>
    <cfRule type="containsText" dxfId="91" priority="2" operator="containsText" text="TRUE">
      <formula>NOT(ISERROR(SEARCH("TRUE",D71)))</formula>
    </cfRule>
    <cfRule type="containsText" dxfId="90" priority="3" operator="containsText" text="FALSE">
      <formula>NOT(ISERROR(SEARCH("FALSE",D71)))</formula>
    </cfRule>
  </conditionalFormatting>
  <dataValidations count="2">
    <dataValidation type="list" operator="greaterThanOrEqual" allowBlank="1" showInputMessage="1" showErrorMessage="1" sqref="D69:F69 D65:F65 D62:F62 D56:F56 D49:F49 D45:F45 D42:F42 D36:F36" xr:uid="{00000000-0002-0000-0B00-000000000000}">
      <formula1>List_YesNo</formula1>
    </dataValidation>
    <dataValidation type="whole" operator="greaterThanOrEqual" allowBlank="1" showInputMessage="1" showErrorMessage="1" promptTitle="Input data" prompt="Insert a non-negative integer number" sqref="D13:F13 D20:F20 D24:F24 D29:F29" xr:uid="{00000000-0002-0000-0B00-000001000000}">
      <formula1>0</formula1>
    </dataValidation>
  </dataValidations>
  <hyperlinks>
    <hyperlink ref="D25" r:id="rId1" xr:uid="{00000000-0004-0000-0B00-000000000000}"/>
    <hyperlink ref="D15" r:id="rId2" xr:uid="{C8C20004-CE9F-4270-8EB1-369E65BD03BE}"/>
    <hyperlink ref="D15:F15" r:id="rId3" display="https://ec.europa.eu/info/business-economy-euro/banking-and-finance/financial-supervision-and-risk-management/anti-money-laundering-and-countering-financing-terrorism/eu-policy-high-risk-third-countries_en" xr:uid="{0E42A3A3-B7A8-4D68-B931-55B0B719844E}"/>
    <hyperlink ref="D38" r:id="rId4" xr:uid="{99E02DF2-9298-4119-85CD-ADF9543C3791}"/>
    <hyperlink ref="D38:F38" r:id="rId5" display="https://ec.europa.eu/info/business-economy-euro/banking-and-finance/financial-supervision-and-risk-management/anti-money-laundering-and-countering-financing-terrorism/eu-policy-high-risk-third-countries_en" xr:uid="{87B82B20-9BE5-486A-B229-45EEDD065BB3}"/>
    <hyperlink ref="D58" r:id="rId6" xr:uid="{3C40326A-8532-42DC-8D69-0DCBD2CF6FCA}"/>
    <hyperlink ref="D58:F58" r:id="rId7" display="https://ec.europa.eu/info/business-economy-euro/banking-and-finance/financial-supervision-and-risk-management/anti-money-laundering-and-countering-financing-terrorism/eu-policy-high-risk-third-countries_en" xr:uid="{C638C4FE-765A-4047-9D84-4A838F11B212}"/>
    <hyperlink ref="D46" r:id="rId8" xr:uid="{3FA2A984-22AE-4909-87D9-4BB8658BBD34}"/>
    <hyperlink ref="D66" r:id="rId9" xr:uid="{36B1556B-19E6-4D90-8150-3788A42F0685}"/>
    <hyperlink ref="D18" r:id="rId10" display="http://www.fatf-gafi.org/publications/high-riskandnon-cooperativejurisdictions" xr:uid="{1B774225-0363-47BB-A074-7EDB2F29FD9E}"/>
    <hyperlink ref="D41" r:id="rId11" display="http://www.fatf-gafi.org/publications/high-riskandnon-cooperativejurisdictions" xr:uid="{CE31F1EB-2E1F-4D48-9198-BFE7291F1F0B}"/>
    <hyperlink ref="D61" r:id="rId12" display="http://www.fatf-gafi.org/publications/high-riskandnon-cooperativejurisdictions" xr:uid="{0B7DE779-0D0B-4C90-8FA7-3EC816E3C66F}"/>
  </hyperlinks>
  <pageMargins left="0.7" right="0.7" top="0.75" bottom="0.75" header="0.3" footer="0.3"/>
  <pageSetup paperSize="9" scale="58" orientation="portrait" r:id="rId13"/>
  <colBreaks count="1" manualBreakCount="1">
    <brk id="8" max="1048575" man="1"/>
  </colBreaks>
  <drawing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J52"/>
  <sheetViews>
    <sheetView zoomScaleNormal="100" zoomScaleSheetLayoutView="100" workbookViewId="0"/>
  </sheetViews>
  <sheetFormatPr defaultRowHeight="15.75" x14ac:dyDescent="0.25"/>
  <cols>
    <col min="1" max="1" width="2.7109375" style="13" customWidth="1"/>
    <col min="2" max="2" width="5.7109375" style="13" customWidth="1"/>
    <col min="3" max="3" width="40.7109375" style="13" customWidth="1"/>
    <col min="4" max="4" width="42.42578125" style="13" customWidth="1"/>
    <col min="5" max="5" width="25.7109375" style="13" customWidth="1"/>
    <col min="6" max="6" width="8.7109375" style="13" customWidth="1"/>
    <col min="7" max="8" width="2.7109375" style="13" customWidth="1"/>
    <col min="9" max="16384" width="9.140625" style="13"/>
  </cols>
  <sheetData>
    <row r="1" spans="1:10" x14ac:dyDescent="0.25">
      <c r="A1" s="4"/>
      <c r="B1" s="6" t="s">
        <v>617</v>
      </c>
      <c r="C1" s="4"/>
      <c r="D1" s="10"/>
      <c r="E1" s="10"/>
      <c r="F1" s="10"/>
      <c r="G1" s="10"/>
      <c r="H1" s="10"/>
    </row>
    <row r="2" spans="1:10" x14ac:dyDescent="0.25">
      <c r="A2" s="38"/>
      <c r="B2" s="38"/>
      <c r="C2" s="38"/>
      <c r="D2" s="10"/>
      <c r="E2" s="10"/>
      <c r="F2" s="10"/>
      <c r="G2" s="10"/>
      <c r="H2" s="10"/>
    </row>
    <row r="3" spans="1:10" x14ac:dyDescent="0.25">
      <c r="A3" s="38"/>
      <c r="B3" s="53">
        <f>'Section A'!D19</f>
        <v>0</v>
      </c>
      <c r="C3" s="38"/>
      <c r="D3" s="10"/>
      <c r="E3" s="10"/>
      <c r="F3" s="10"/>
      <c r="G3" s="10"/>
      <c r="H3" s="10"/>
    </row>
    <row r="4" spans="1:10" x14ac:dyDescent="0.25">
      <c r="A4" s="10"/>
      <c r="B4" s="8"/>
      <c r="C4" s="6"/>
      <c r="D4" s="6"/>
      <c r="E4" s="10"/>
      <c r="F4" s="10"/>
      <c r="G4" s="10"/>
      <c r="H4" s="10"/>
    </row>
    <row r="5" spans="1:10" x14ac:dyDescent="0.25">
      <c r="A5" s="10"/>
      <c r="B5" s="10"/>
      <c r="C5" s="10"/>
      <c r="D5" s="10"/>
      <c r="E5" s="10"/>
      <c r="F5" s="10"/>
      <c r="G5" s="10"/>
      <c r="H5" s="10"/>
    </row>
    <row r="6" spans="1:10" x14ac:dyDescent="0.25">
      <c r="A6" s="10"/>
      <c r="B6" s="475" t="s">
        <v>798</v>
      </c>
      <c r="C6" s="475"/>
      <c r="D6" s="475"/>
      <c r="E6" s="475"/>
      <c r="F6" s="475"/>
      <c r="G6" s="475"/>
      <c r="H6" s="10"/>
    </row>
    <row r="7" spans="1:10" x14ac:dyDescent="0.25">
      <c r="A7" s="177"/>
      <c r="B7" s="527"/>
      <c r="C7" s="527"/>
      <c r="D7" s="527"/>
      <c r="E7" s="527"/>
      <c r="F7" s="527"/>
      <c r="G7" s="527"/>
      <c r="H7" s="40"/>
      <c r="I7" s="282"/>
      <c r="J7" s="113" t="b">
        <f>IF(ISNA(MATCH(FALSE,J8:J50,0)),TRUE,FALSE)</f>
        <v>0</v>
      </c>
    </row>
    <row r="8" spans="1:10" x14ac:dyDescent="0.25">
      <c r="A8" s="10"/>
      <c r="B8" s="528">
        <v>1</v>
      </c>
      <c r="C8" s="526" t="s">
        <v>98</v>
      </c>
      <c r="D8" s="526"/>
      <c r="E8" s="526"/>
      <c r="F8" s="526"/>
      <c r="G8" s="155"/>
      <c r="H8" s="10"/>
    </row>
    <row r="9" spans="1:10" ht="16.5" thickBot="1" x14ac:dyDescent="0.3">
      <c r="A9" s="10"/>
      <c r="B9" s="529">
        <v>1</v>
      </c>
      <c r="C9" s="445"/>
      <c r="D9" s="445"/>
      <c r="E9" s="445"/>
      <c r="F9" s="445"/>
      <c r="G9" s="156"/>
      <c r="H9" s="10"/>
    </row>
    <row r="10" spans="1:10" ht="16.5" thickBot="1" x14ac:dyDescent="0.3">
      <c r="A10" s="10"/>
      <c r="B10" s="253"/>
      <c r="C10" s="41"/>
      <c r="D10" s="4"/>
      <c r="E10" s="10"/>
      <c r="F10" s="10"/>
      <c r="G10" s="156"/>
      <c r="H10" s="10"/>
    </row>
    <row r="11" spans="1:10" ht="34.5" customHeight="1" x14ac:dyDescent="0.25">
      <c r="A11" s="10"/>
      <c r="B11" s="253"/>
      <c r="C11" s="517" t="s">
        <v>87</v>
      </c>
      <c r="D11" s="517"/>
      <c r="E11" s="517"/>
      <c r="F11" s="517"/>
      <c r="G11" s="156"/>
      <c r="H11" s="10"/>
    </row>
    <row r="12" spans="1:10" x14ac:dyDescent="0.25">
      <c r="A12" s="10"/>
      <c r="B12" s="354"/>
      <c r="C12" s="94"/>
      <c r="D12" s="94"/>
      <c r="E12" s="94"/>
      <c r="F12" s="94"/>
      <c r="G12" s="160"/>
      <c r="H12" s="10"/>
    </row>
    <row r="13" spans="1:10" x14ac:dyDescent="0.25">
      <c r="A13" s="10"/>
      <c r="B13" s="10"/>
      <c r="C13" s="50"/>
      <c r="D13" s="10"/>
      <c r="E13" s="10"/>
      <c r="F13" s="10"/>
      <c r="G13" s="10"/>
      <c r="H13" s="10"/>
    </row>
    <row r="14" spans="1:10" x14ac:dyDescent="0.25">
      <c r="A14" s="10"/>
      <c r="B14" s="528">
        <v>2</v>
      </c>
      <c r="C14" s="526" t="s">
        <v>703</v>
      </c>
      <c r="D14" s="526"/>
      <c r="E14" s="526"/>
      <c r="F14" s="526"/>
      <c r="G14" s="155"/>
      <c r="H14" s="10"/>
    </row>
    <row r="15" spans="1:10" x14ac:dyDescent="0.25">
      <c r="A15" s="10"/>
      <c r="B15" s="529"/>
      <c r="C15" s="445"/>
      <c r="D15" s="445"/>
      <c r="E15" s="445"/>
      <c r="F15" s="445"/>
      <c r="G15" s="156"/>
      <c r="H15" s="10"/>
    </row>
    <row r="16" spans="1:10" ht="16.5" thickBot="1" x14ac:dyDescent="0.3">
      <c r="A16" s="10"/>
      <c r="B16" s="180" t="s">
        <v>1</v>
      </c>
      <c r="C16" s="445" t="s">
        <v>706</v>
      </c>
      <c r="D16" s="445"/>
      <c r="E16" s="445"/>
      <c r="F16" s="445"/>
      <c r="G16" s="156"/>
      <c r="H16" s="10"/>
    </row>
    <row r="17" spans="1:10" ht="16.5" thickBot="1" x14ac:dyDescent="0.3">
      <c r="A17" s="10"/>
      <c r="B17" s="253"/>
      <c r="C17" s="518" t="s">
        <v>47</v>
      </c>
      <c r="D17" s="519"/>
      <c r="E17" s="409"/>
      <c r="F17" s="520" t="str">
        <f>IF(E17="YES","YES",IF(E18="YES","YES",IF(E19="YES","YES",IF(E20="YES","YES",IF(E21="YES","YES","NO")))))</f>
        <v>NO</v>
      </c>
      <c r="G17" s="42"/>
      <c r="H17" s="355"/>
      <c r="J17" s="13" t="b">
        <f>IF(ISNUMBER(MATCH(E17,List_YesNo,0)),TRUE,FALSE)</f>
        <v>0</v>
      </c>
    </row>
    <row r="18" spans="1:10" ht="16.5" thickBot="1" x14ac:dyDescent="0.3">
      <c r="A18" s="10"/>
      <c r="B18" s="253"/>
      <c r="C18" s="518" t="s">
        <v>48</v>
      </c>
      <c r="D18" s="519"/>
      <c r="E18" s="409"/>
      <c r="F18" s="521"/>
      <c r="G18" s="42"/>
      <c r="H18" s="10"/>
      <c r="J18" s="13" t="b">
        <f>IF(ISNUMBER(MATCH(E18,List_YesNo,0)),TRUE,FALSE)</f>
        <v>0</v>
      </c>
    </row>
    <row r="19" spans="1:10" ht="16.5" thickBot="1" x14ac:dyDescent="0.3">
      <c r="A19" s="10"/>
      <c r="B19" s="253"/>
      <c r="C19" s="518" t="s">
        <v>530</v>
      </c>
      <c r="D19" s="519"/>
      <c r="E19" s="409"/>
      <c r="F19" s="521"/>
      <c r="G19" s="42"/>
      <c r="H19" s="10"/>
      <c r="J19" s="13" t="b">
        <f>IF(ISNUMBER(MATCH(E19,List_YesNo,0)),TRUE,FALSE)</f>
        <v>0</v>
      </c>
    </row>
    <row r="20" spans="1:10" ht="16.5" thickBot="1" x14ac:dyDescent="0.3">
      <c r="A20" s="10"/>
      <c r="B20" s="253"/>
      <c r="C20" s="518" t="s">
        <v>49</v>
      </c>
      <c r="D20" s="519"/>
      <c r="E20" s="409"/>
      <c r="F20" s="521"/>
      <c r="G20" s="42"/>
      <c r="H20" s="10"/>
      <c r="J20" s="13" t="b">
        <f>IF(ISNUMBER(MATCH(E20,List_YesNo,0)),TRUE,FALSE)</f>
        <v>0</v>
      </c>
    </row>
    <row r="21" spans="1:10" ht="16.5" thickBot="1" x14ac:dyDescent="0.3">
      <c r="A21" s="10"/>
      <c r="B21" s="253"/>
      <c r="C21" s="518" t="s">
        <v>50</v>
      </c>
      <c r="D21" s="519"/>
      <c r="E21" s="409"/>
      <c r="F21" s="522"/>
      <c r="G21" s="42"/>
      <c r="H21" s="10"/>
      <c r="J21" s="13" t="b">
        <f>IF(ISNUMBER(MATCH(E21,List_YesNo,0)),TRUE,FALSE)</f>
        <v>0</v>
      </c>
    </row>
    <row r="22" spans="1:10" x14ac:dyDescent="0.25">
      <c r="A22" s="10"/>
      <c r="B22" s="253"/>
      <c r="C22" s="10"/>
      <c r="D22" s="50"/>
      <c r="E22" s="10"/>
      <c r="F22" s="10"/>
      <c r="G22" s="156"/>
      <c r="H22" s="10"/>
    </row>
    <row r="23" spans="1:10" ht="16.5" thickBot="1" x14ac:dyDescent="0.3">
      <c r="A23" s="10"/>
      <c r="B23" s="180" t="s">
        <v>2</v>
      </c>
      <c r="C23" s="445" t="s">
        <v>702</v>
      </c>
      <c r="D23" s="445"/>
      <c r="E23" s="445"/>
      <c r="F23" s="445"/>
      <c r="G23" s="156"/>
      <c r="H23" s="10"/>
    </row>
    <row r="24" spans="1:10" ht="16.5" thickBot="1" x14ac:dyDescent="0.3">
      <c r="A24" s="10"/>
      <c r="B24" s="180"/>
      <c r="C24" s="409"/>
      <c r="D24" s="10"/>
      <c r="E24" s="10"/>
      <c r="F24" s="10"/>
      <c r="G24" s="156"/>
      <c r="H24" s="10"/>
      <c r="J24" s="13" t="b">
        <f>IF(ISNUMBER(MATCH(C24,List_YesNo,0)),TRUE,FALSE)</f>
        <v>0</v>
      </c>
    </row>
    <row r="25" spans="1:10" x14ac:dyDescent="0.25">
      <c r="A25" s="10"/>
      <c r="B25" s="354"/>
      <c r="C25" s="159"/>
      <c r="D25" s="159"/>
      <c r="E25" s="159"/>
      <c r="F25" s="159"/>
      <c r="G25" s="160"/>
      <c r="H25" s="10"/>
    </row>
    <row r="26" spans="1:10" x14ac:dyDescent="0.25">
      <c r="A26" s="10"/>
      <c r="B26" s="10"/>
      <c r="C26" s="10"/>
      <c r="D26" s="10"/>
      <c r="E26" s="10"/>
      <c r="F26" s="10"/>
      <c r="G26" s="10"/>
      <c r="H26" s="10"/>
    </row>
    <row r="27" spans="1:10" x14ac:dyDescent="0.25">
      <c r="A27" s="10"/>
      <c r="B27" s="530">
        <v>3</v>
      </c>
      <c r="C27" s="526" t="s">
        <v>704</v>
      </c>
      <c r="D27" s="526"/>
      <c r="E27" s="526"/>
      <c r="F27" s="526"/>
      <c r="G27" s="43"/>
      <c r="H27" s="10"/>
    </row>
    <row r="28" spans="1:10" x14ac:dyDescent="0.25">
      <c r="A28" s="10"/>
      <c r="B28" s="531"/>
      <c r="C28" s="445"/>
      <c r="D28" s="445"/>
      <c r="E28" s="445"/>
      <c r="F28" s="445"/>
      <c r="G28" s="179"/>
      <c r="H28" s="10"/>
    </row>
    <row r="29" spans="1:10" x14ac:dyDescent="0.25">
      <c r="A29" s="10"/>
      <c r="B29" s="178"/>
      <c r="C29" s="38"/>
      <c r="D29" s="10"/>
      <c r="E29" s="38"/>
      <c r="F29" s="38"/>
      <c r="G29" s="179"/>
      <c r="H29" s="10"/>
    </row>
    <row r="30" spans="1:10" ht="16.5" thickBot="1" x14ac:dyDescent="0.3">
      <c r="A30" s="10"/>
      <c r="B30" s="180" t="s">
        <v>4</v>
      </c>
      <c r="C30" s="445" t="s">
        <v>88</v>
      </c>
      <c r="D30" s="445"/>
      <c r="E30" s="445"/>
      <c r="F30" s="445"/>
      <c r="G30" s="156"/>
      <c r="H30" s="10"/>
    </row>
    <row r="31" spans="1:10" ht="16.5" thickBot="1" x14ac:dyDescent="0.3">
      <c r="A31" s="10"/>
      <c r="B31" s="180"/>
      <c r="C31" s="518" t="s">
        <v>79</v>
      </c>
      <c r="D31" s="519"/>
      <c r="E31" s="409"/>
      <c r="F31" s="523">
        <f>COUNTIF(E31:E34,"YES")/4</f>
        <v>0</v>
      </c>
      <c r="G31" s="156"/>
      <c r="H31" s="10"/>
      <c r="J31" s="13" t="b">
        <f>IF(ISNUMBER(MATCH(E31,List_YesNo,0)),TRUE,FALSE)</f>
        <v>0</v>
      </c>
    </row>
    <row r="32" spans="1:10" ht="16.5" thickBot="1" x14ac:dyDescent="0.3">
      <c r="A32" s="10"/>
      <c r="B32" s="180"/>
      <c r="C32" s="518" t="s">
        <v>81</v>
      </c>
      <c r="D32" s="519"/>
      <c r="E32" s="409"/>
      <c r="F32" s="524"/>
      <c r="G32" s="156"/>
      <c r="H32" s="10"/>
      <c r="J32" s="13" t="b">
        <f>IF(ISNUMBER(MATCH(E32,List_YesNo,0)),TRUE,FALSE)</f>
        <v>0</v>
      </c>
    </row>
    <row r="33" spans="1:10" ht="16.5" thickBot="1" x14ac:dyDescent="0.3">
      <c r="A33" s="10"/>
      <c r="B33" s="180"/>
      <c r="C33" s="518" t="s">
        <v>82</v>
      </c>
      <c r="D33" s="519"/>
      <c r="E33" s="409"/>
      <c r="F33" s="524"/>
      <c r="G33" s="156"/>
      <c r="H33" s="10"/>
      <c r="J33" s="13" t="b">
        <f>IF(ISNUMBER(MATCH(E33,List_YesNo,0)),TRUE,FALSE)</f>
        <v>0</v>
      </c>
    </row>
    <row r="34" spans="1:10" ht="16.5" thickBot="1" x14ac:dyDescent="0.3">
      <c r="A34" s="10"/>
      <c r="B34" s="180"/>
      <c r="C34" s="518" t="s">
        <v>80</v>
      </c>
      <c r="D34" s="519"/>
      <c r="E34" s="409"/>
      <c r="F34" s="525"/>
      <c r="G34" s="156"/>
      <c r="H34" s="10"/>
      <c r="J34" s="13" t="b">
        <f>IF(ISNUMBER(MATCH(E34,List_YesNo,0)),TRUE,FALSE)</f>
        <v>0</v>
      </c>
    </row>
    <row r="35" spans="1:10" x14ac:dyDescent="0.25">
      <c r="A35" s="10"/>
      <c r="B35" s="354"/>
      <c r="C35" s="159"/>
      <c r="D35" s="159"/>
      <c r="E35" s="159"/>
      <c r="F35" s="159"/>
      <c r="G35" s="160"/>
      <c r="H35" s="10"/>
    </row>
    <row r="36" spans="1:10" x14ac:dyDescent="0.25">
      <c r="A36" s="10"/>
      <c r="B36" s="10"/>
      <c r="C36" s="10"/>
      <c r="D36" s="10"/>
      <c r="E36" s="10"/>
      <c r="F36" s="10"/>
      <c r="G36" s="10"/>
      <c r="H36" s="10"/>
    </row>
    <row r="37" spans="1:10" x14ac:dyDescent="0.25">
      <c r="A37" s="10"/>
      <c r="B37" s="530">
        <v>4</v>
      </c>
      <c r="C37" s="526" t="s">
        <v>515</v>
      </c>
      <c r="D37" s="526"/>
      <c r="E37" s="526"/>
      <c r="F37" s="526"/>
      <c r="G37" s="43"/>
      <c r="H37" s="10"/>
    </row>
    <row r="38" spans="1:10" x14ac:dyDescent="0.25">
      <c r="A38" s="10"/>
      <c r="B38" s="531"/>
      <c r="C38" s="445"/>
      <c r="D38" s="445"/>
      <c r="E38" s="445"/>
      <c r="F38" s="445"/>
      <c r="G38" s="179"/>
      <c r="H38" s="10"/>
    </row>
    <row r="39" spans="1:10" x14ac:dyDescent="0.25">
      <c r="A39" s="10"/>
      <c r="B39" s="178"/>
      <c r="C39" s="38"/>
      <c r="D39" s="10"/>
      <c r="E39" s="38"/>
      <c r="F39" s="38"/>
      <c r="G39" s="179"/>
      <c r="H39" s="10"/>
    </row>
    <row r="40" spans="1:10" ht="16.5" thickBot="1" x14ac:dyDescent="0.3">
      <c r="A40" s="10"/>
      <c r="B40" s="180" t="s">
        <v>10</v>
      </c>
      <c r="C40" s="445" t="s">
        <v>707</v>
      </c>
      <c r="D40" s="445"/>
      <c r="E40" s="445"/>
      <c r="F40" s="445"/>
      <c r="G40" s="156"/>
      <c r="H40" s="10"/>
    </row>
    <row r="41" spans="1:10" ht="16.5" thickBot="1" x14ac:dyDescent="0.3">
      <c r="A41" s="10"/>
      <c r="B41" s="253"/>
      <c r="C41" s="409"/>
      <c r="D41" s="10"/>
      <c r="E41" s="10"/>
      <c r="F41" s="10"/>
      <c r="G41" s="156"/>
      <c r="H41" s="10"/>
      <c r="J41" s="13" t="b">
        <f>IF(ISNUMBER(MATCH(C41,List_YesNo,0)),TRUE,FALSE)</f>
        <v>0</v>
      </c>
    </row>
    <row r="42" spans="1:10" x14ac:dyDescent="0.25">
      <c r="A42" s="10"/>
      <c r="B42" s="253"/>
      <c r="C42" s="517"/>
      <c r="D42" s="517"/>
      <c r="E42" s="517"/>
      <c r="F42" s="517"/>
      <c r="G42" s="156"/>
      <c r="H42" s="10"/>
    </row>
    <row r="43" spans="1:10" ht="50.25" customHeight="1" thickBot="1" x14ac:dyDescent="0.3">
      <c r="A43" s="10"/>
      <c r="B43" s="180" t="s">
        <v>11</v>
      </c>
      <c r="C43" s="445" t="s">
        <v>708</v>
      </c>
      <c r="D43" s="445"/>
      <c r="E43" s="445"/>
      <c r="F43" s="445"/>
      <c r="G43" s="156"/>
      <c r="H43" s="10"/>
    </row>
    <row r="44" spans="1:10" ht="16.5" thickBot="1" x14ac:dyDescent="0.3">
      <c r="A44" s="10"/>
      <c r="B44" s="253"/>
      <c r="C44" s="409"/>
      <c r="D44" s="10"/>
      <c r="E44" s="10"/>
      <c r="F44" s="10"/>
      <c r="G44" s="156"/>
      <c r="H44" s="10"/>
      <c r="J44" s="13" t="b">
        <f>IF(ISNUMBER(MATCH(C44,List_YesNo,0)),TRUE,FALSE)</f>
        <v>0</v>
      </c>
    </row>
    <row r="45" spans="1:10" x14ac:dyDescent="0.25">
      <c r="A45" s="10"/>
      <c r="B45" s="253"/>
      <c r="C45" s="517"/>
      <c r="D45" s="517"/>
      <c r="E45" s="517"/>
      <c r="F45" s="517"/>
      <c r="G45" s="156"/>
      <c r="H45" s="10"/>
    </row>
    <row r="46" spans="1:10" ht="16.5" thickBot="1" x14ac:dyDescent="0.3">
      <c r="A46" s="10"/>
      <c r="B46" s="180" t="s">
        <v>12</v>
      </c>
      <c r="C46" s="445" t="s">
        <v>705</v>
      </c>
      <c r="D46" s="445"/>
      <c r="E46" s="445"/>
      <c r="F46" s="445"/>
      <c r="G46" s="156"/>
      <c r="H46" s="10"/>
    </row>
    <row r="47" spans="1:10" ht="16.5" thickBot="1" x14ac:dyDescent="0.3">
      <c r="A47" s="10"/>
      <c r="B47" s="253"/>
      <c r="C47" s="409"/>
      <c r="D47" s="93"/>
      <c r="E47" s="93"/>
      <c r="F47" s="93"/>
      <c r="G47" s="156"/>
      <c r="H47" s="10"/>
      <c r="J47" s="13" t="b">
        <f>IF(ISNUMBER(MATCH(C47,List_YesNo,0)),TRUE,FALSE)</f>
        <v>0</v>
      </c>
    </row>
    <row r="48" spans="1:10" x14ac:dyDescent="0.25">
      <c r="A48" s="10"/>
      <c r="B48" s="354"/>
      <c r="C48" s="356"/>
      <c r="D48" s="159"/>
      <c r="E48" s="159"/>
      <c r="F48" s="159"/>
      <c r="G48" s="160"/>
      <c r="H48" s="10"/>
    </row>
    <row r="49" spans="1:8" x14ac:dyDescent="0.25">
      <c r="A49" s="10"/>
      <c r="B49" s="10"/>
      <c r="C49" s="10"/>
      <c r="D49" s="10"/>
      <c r="E49" s="10"/>
      <c r="F49" s="10"/>
      <c r="G49" s="10"/>
      <c r="H49" s="10"/>
    </row>
    <row r="50" spans="1:8" x14ac:dyDescent="0.25">
      <c r="A50" s="10"/>
      <c r="B50" s="38"/>
      <c r="C50" s="38"/>
      <c r="D50" s="175" t="s">
        <v>352</v>
      </c>
      <c r="E50" s="38"/>
      <c r="F50" s="38"/>
      <c r="G50" s="38"/>
      <c r="H50" s="10"/>
    </row>
    <row r="51" spans="1:8" x14ac:dyDescent="0.25">
      <c r="A51" s="10"/>
      <c r="B51" s="175"/>
      <c r="C51" s="38"/>
      <c r="D51" s="175" t="b">
        <f>IF(OR(ISBLANK(C10),ISBLANK(E17),ISBLANK(E18),ISBLANK(E19),ISBLANK(E20),ISBLANK(E21),ISBLANK(C24),ISBLANK(E31),ISBLANK(E32),ISBLANK(E33),ISBLANK(E34),ISBLANK(C41),ISBLANK(C44),ISBLANK(C47),J7=FALSE),FALSE,TRUE)</f>
        <v>0</v>
      </c>
      <c r="E51" s="38"/>
      <c r="F51" s="38"/>
      <c r="G51" s="38"/>
      <c r="H51" s="10"/>
    </row>
    <row r="52" spans="1:8" x14ac:dyDescent="0.25">
      <c r="A52" s="10"/>
      <c r="B52" s="10"/>
      <c r="C52" s="10"/>
      <c r="D52" s="10"/>
      <c r="E52" s="10"/>
      <c r="F52" s="10"/>
      <c r="G52" s="10"/>
      <c r="H52" s="10"/>
    </row>
  </sheetData>
  <sheetProtection algorithmName="SHA-512" hashValue="7f5xS1YBqXg/3Rl1cjeUhXbKlZqhs1HQS8YKe8O/i2TUzQBR3UK79UUrLrIzDxUdktC8TYmdsnFgpIhz6d6kIQ==" saltValue="VCRcZzBj2HTIlJ8Fp3hwNQ==" spinCount="100000" sheet="1" objects="1" scenarios="1"/>
  <mergeCells count="30">
    <mergeCell ref="B27:B28"/>
    <mergeCell ref="C11:F11"/>
    <mergeCell ref="B14:B15"/>
    <mergeCell ref="B37:B38"/>
    <mergeCell ref="C40:F40"/>
    <mergeCell ref="C30:F30"/>
    <mergeCell ref="B6:G6"/>
    <mergeCell ref="B7:G7"/>
    <mergeCell ref="C17:D17"/>
    <mergeCell ref="C18:D18"/>
    <mergeCell ref="B8:B9"/>
    <mergeCell ref="C8:F9"/>
    <mergeCell ref="C14:F15"/>
    <mergeCell ref="C16:F16"/>
    <mergeCell ref="C45:F45"/>
    <mergeCell ref="C46:F46"/>
    <mergeCell ref="C23:F23"/>
    <mergeCell ref="C19:D19"/>
    <mergeCell ref="C20:D20"/>
    <mergeCell ref="C21:D21"/>
    <mergeCell ref="F17:F21"/>
    <mergeCell ref="F31:F34"/>
    <mergeCell ref="C33:D33"/>
    <mergeCell ref="C34:D34"/>
    <mergeCell ref="C37:F38"/>
    <mergeCell ref="C43:F43"/>
    <mergeCell ref="C42:F42"/>
    <mergeCell ref="C27:F28"/>
    <mergeCell ref="C31:D31"/>
    <mergeCell ref="C32:D32"/>
  </mergeCells>
  <conditionalFormatting sqref="D51">
    <cfRule type="containsText" dxfId="89" priority="1" operator="containsText" text="TRUE">
      <formula>NOT(ISERROR(SEARCH("TRUE",D51)))</formula>
    </cfRule>
    <cfRule type="containsText" dxfId="88" priority="2" operator="containsText" text="FALSE">
      <formula>NOT(ISERROR(SEARCH("FALSE",D51)))</formula>
    </cfRule>
  </conditionalFormatting>
  <dataValidations xWindow="545" yWindow="378" count="2">
    <dataValidation type="whole" operator="greaterThanOrEqual" allowBlank="1" showInputMessage="1" showErrorMessage="1" promptTitle="Input data" prompt="Insert a non-negative integer number" sqref="C10" xr:uid="{00000000-0002-0000-0600-000001000000}">
      <formula1>0</formula1>
    </dataValidation>
    <dataValidation type="list" allowBlank="1" showInputMessage="1" showErrorMessage="1" sqref="E17:E21 C24 E31:E34 C41 C44 C47" xr:uid="{64175970-4B5B-4268-B9EC-370E3A117C5F}">
      <formula1>List_YesNo</formula1>
    </dataValidation>
  </dataValidations>
  <pageMargins left="0.7" right="0.7" top="0.75" bottom="0.75" header="0.3" footer="0.3"/>
  <pageSetup paperSize="9" scale="66" fitToHeight="0"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36</vt:i4>
      </vt:variant>
    </vt:vector>
  </HeadingPairs>
  <TitlesOfParts>
    <vt:vector size="50" baseType="lpstr">
      <vt:lpstr>Instructions</vt:lpstr>
      <vt:lpstr>Section A</vt:lpstr>
      <vt:lpstr>Section B</vt:lpstr>
      <vt:lpstr>Section C</vt:lpstr>
      <vt:lpstr>Section D</vt:lpstr>
      <vt:lpstr>Section E</vt:lpstr>
      <vt:lpstr>Section F</vt:lpstr>
      <vt:lpstr>Section G</vt:lpstr>
      <vt:lpstr>Section H</vt:lpstr>
      <vt:lpstr>Section I</vt:lpstr>
      <vt:lpstr>Section J</vt:lpstr>
      <vt:lpstr>Section K</vt:lpstr>
      <vt:lpstr>Validation Tests</vt:lpstr>
      <vt:lpstr>Allowed Values</vt:lpstr>
      <vt:lpstr>countries</vt:lpstr>
      <vt:lpstr>Countries2</vt:lpstr>
      <vt:lpstr>Countries3</vt:lpstr>
      <vt:lpstr>List_YesNo</vt:lpstr>
      <vt:lpstr>'Allowed Values'!Print_Area</vt:lpstr>
      <vt:lpstr>Instructions!Print_Area</vt:lpstr>
      <vt:lpstr>'Section A'!Print_Area</vt:lpstr>
      <vt:lpstr>'Section B'!Print_Area</vt:lpstr>
      <vt:lpstr>'Section C'!Print_Area</vt:lpstr>
      <vt:lpstr>'Section D'!Print_Area</vt:lpstr>
      <vt:lpstr>'Section E'!Print_Area</vt:lpstr>
      <vt:lpstr>'Section F'!Print_Area</vt:lpstr>
      <vt:lpstr>'Section G'!Print_Area</vt:lpstr>
      <vt:lpstr>'Section H'!Print_Area</vt:lpstr>
      <vt:lpstr>'Section I'!Print_Area</vt:lpstr>
      <vt:lpstr>'Section J'!Print_Area</vt:lpstr>
      <vt:lpstr>'Section K'!Print_Area</vt:lpstr>
      <vt:lpstr>'Validation Tests'!Print_Area</vt:lpstr>
      <vt:lpstr>'Allowed Values'!Print_Titles</vt:lpstr>
      <vt:lpstr>'Section F'!Print_Titles</vt:lpstr>
      <vt:lpstr>Regime</vt:lpstr>
      <vt:lpstr>Scale</vt:lpstr>
      <vt:lpstr>Scale2</vt:lpstr>
      <vt:lpstr>Score</vt:lpstr>
      <vt:lpstr>SectionA</vt:lpstr>
      <vt:lpstr>SectionB</vt:lpstr>
      <vt:lpstr>SectionC</vt:lpstr>
      <vt:lpstr>SectionD</vt:lpstr>
      <vt:lpstr>SectionE</vt:lpstr>
      <vt:lpstr>SectionF</vt:lpstr>
      <vt:lpstr>SectionG</vt:lpstr>
      <vt:lpstr>SectionH</vt:lpstr>
      <vt:lpstr>SectionI</vt:lpstr>
      <vt:lpstr>SectionJ</vt:lpstr>
      <vt:lpstr>SectionK</vt:lpstr>
      <vt:lpstr>YesNoNA</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epoyiadji</dc:creator>
  <cp:lastModifiedBy>Irene Christodoulou</cp:lastModifiedBy>
  <cp:lastPrinted>2024-10-23T10:58:22Z</cp:lastPrinted>
  <dcterms:created xsi:type="dcterms:W3CDTF">2014-04-25T12:59:54Z</dcterms:created>
  <dcterms:modified xsi:type="dcterms:W3CDTF">2024-10-25T04:40:57Z</dcterms:modified>
</cp:coreProperties>
</file>